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styles.xml" ContentType="application/vnd.openxmlformats-officedocument.spreadsheetml.styles+xml"/>
  <Override PartName="/xl/charts/chart2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26.xml" ContentType="application/vnd.openxmlformats-officedocument.drawingml.chart+xml"/>
  <Override PartName="/xl/charts/chart25.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7.xml" ContentType="application/vnd.openxmlformats-officedocument.drawingml.chart+xml"/>
  <Override PartName="/xl/worksheets/sheet4.xml" ContentType="application/vnd.openxmlformats-officedocument.spreadsheetml.workshee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worksheets/sheet5.xml" ContentType="application/vnd.openxmlformats-officedocument.spreadsheetml.worksheet+xml"/>
  <Override PartName="/xl/charts/chart6.xml" ContentType="application/vnd.openxmlformats-officedocument.drawingml.chart+xml"/>
  <Override PartName="/xl/theme/theme1.xml" ContentType="application/vnd.openxmlformats-officedocument.them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4.xml" ContentType="application/vnd.openxmlformats-officedocument.drawingml.chart+xml"/>
  <Override PartName="/xl/charts/chart18.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tables/table7.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charts/colors1.xml" ContentType="application/vnd.ms-office.chartcolorstyle+xml"/>
  <Override PartName="/xl/charts/colors14.xml" ContentType="application/vnd.ms-office.chartcolorstyle+xml"/>
  <Override PartName="/xl/charts/style13.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colors11.xml" ContentType="application/vnd.ms-office.chartcolorstyle+xml"/>
  <Override PartName="/xl/charts/style10.xml" ContentType="application/vnd.ms-office.chartstyle+xml"/>
  <Override PartName="/xl/charts/colors10.xml" ContentType="application/vnd.ms-office.chartcolorstyle+xml"/>
  <Override PartName="/xl/charts/style9.xml" ContentType="application/vnd.ms-office.chartstyle+xml"/>
  <Override PartName="/xl/charts/colors9.xml" ContentType="application/vnd.ms-office.chartcolorstyle+xml"/>
  <Override PartName="/xl/charts/style8.xml" ContentType="application/vnd.ms-office.chartstyle+xml"/>
  <Override PartName="/xl/charts/style14.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tabRatio="367" activeTab="2"/>
  </bookViews>
  <sheets>
    <sheet name="Dashboard" sheetId="1" r:id="rId1"/>
    <sheet name="Dummy" sheetId="6" state="hidden" r:id="rId2"/>
    <sheet name="funding" sheetId="2" r:id="rId3"/>
    <sheet name="key_figures" sheetId="3" r:id="rId4"/>
    <sheet name="clusters" sheetId="5" r:id="rId5"/>
  </sheets>
  <definedNames>
    <definedName name="DB_chart2_SubTitle">key_figures!$B$11</definedName>
    <definedName name="DB_Chart2_Total">key_figures!$B$10</definedName>
    <definedName name="_xlnm.Print_Area" localSheetId="0">Dashboard!$C$1:$BX$116,Dashboard!$BZ$1:$EU$116,Dashboard!$EW$1:$HR$116</definedName>
    <definedName name="TotalFundedPercent">funding!$F$16</definedName>
    <definedName name="TotalFunding">funding!$D$16</definedName>
    <definedName name="TotalRequirement">funding!$C$16</definedName>
    <definedName name="TotalUnmet">funding!$E$16</definedName>
  </definedNames>
  <calcPr calcId="145621"/>
</workbook>
</file>

<file path=xl/calcChain.xml><?xml version="1.0" encoding="utf-8"?>
<calcChain xmlns="http://schemas.openxmlformats.org/spreadsheetml/2006/main">
  <c r="AJ68" i="1" l="1"/>
  <c r="FI52" i="1" l="1"/>
  <c r="BZ52" i="1" l="1"/>
  <c r="FI25" i="1"/>
  <c r="FI80" i="1"/>
  <c r="FI108" i="1"/>
  <c r="CL108" i="1"/>
  <c r="CL80" i="1"/>
  <c r="CL52" i="1"/>
  <c r="EW108" i="1"/>
  <c r="EW80" i="1"/>
  <c r="EW52" i="1"/>
  <c r="EW25" i="1"/>
  <c r="BZ108" i="1"/>
  <c r="BZ80" i="1"/>
  <c r="FI42" i="1"/>
  <c r="FI70" i="1"/>
  <c r="FI15" i="1"/>
  <c r="FI98" i="1"/>
  <c r="CL98" i="1" s="1"/>
  <c r="EW98" i="1"/>
  <c r="EW70" i="1"/>
  <c r="EW42" i="1"/>
  <c r="EW15" i="1"/>
  <c r="BZ98" i="1" s="1"/>
  <c r="H6" i="5"/>
  <c r="G6" i="5"/>
  <c r="F6" i="5"/>
  <c r="E6" i="5"/>
  <c r="D6" i="5"/>
  <c r="H4" i="5"/>
  <c r="G4" i="5"/>
  <c r="F4" i="5"/>
  <c r="E4" i="5"/>
  <c r="D4" i="5"/>
  <c r="C6" i="5"/>
  <c r="C4" i="5"/>
  <c r="CL70" i="1"/>
  <c r="CL42" i="1"/>
  <c r="BZ70" i="1"/>
  <c r="BZ42" i="1"/>
  <c r="B6" i="5"/>
  <c r="B4" i="5"/>
  <c r="FV94" i="1"/>
  <c r="FV66" i="1"/>
  <c r="FV38" i="1"/>
  <c r="FV11" i="1"/>
  <c r="CY94" i="1"/>
  <c r="CY66" i="1"/>
  <c r="CY38" i="1"/>
  <c r="C79" i="1"/>
  <c r="AO79" i="1"/>
  <c r="AS79" i="1"/>
  <c r="BB79" i="1"/>
  <c r="C82" i="1"/>
  <c r="AO82" i="1"/>
  <c r="AS82" i="1"/>
  <c r="BB82" i="1"/>
  <c r="C85" i="1"/>
  <c r="AO85" i="1"/>
  <c r="AS85" i="1"/>
  <c r="BB85" i="1"/>
  <c r="C88" i="1"/>
  <c r="AO88" i="1"/>
  <c r="AS88" i="1"/>
  <c r="BB88" i="1"/>
  <c r="C91" i="1"/>
  <c r="AO91" i="1"/>
  <c r="AS91" i="1"/>
  <c r="BB91" i="1"/>
  <c r="C94" i="1"/>
  <c r="AO94" i="1"/>
  <c r="AS94" i="1"/>
  <c r="BB94" i="1"/>
  <c r="C97" i="1"/>
  <c r="AO97" i="1"/>
  <c r="AS97" i="1"/>
  <c r="BB97" i="1"/>
  <c r="C100" i="1"/>
  <c r="AO100" i="1"/>
  <c r="AS100" i="1"/>
  <c r="BB100" i="1"/>
  <c r="C103" i="1"/>
  <c r="AO103" i="1"/>
  <c r="AS103" i="1"/>
  <c r="BB103" i="1"/>
  <c r="C106" i="1"/>
  <c r="AO106" i="1"/>
  <c r="AS106" i="1"/>
  <c r="BB106" i="1"/>
  <c r="C109" i="1"/>
  <c r="AO109" i="1"/>
  <c r="AS109" i="1"/>
  <c r="BB109" i="1"/>
  <c r="C16" i="2"/>
  <c r="H68" i="1" s="1"/>
  <c r="E16" i="2"/>
  <c r="D16" i="2"/>
  <c r="BH68" i="1" s="1"/>
  <c r="F14" i="2"/>
  <c r="F16" i="2" l="1"/>
  <c r="F12" i="2"/>
  <c r="G12" i="2"/>
  <c r="J13" i="2" l="1"/>
  <c r="J8" i="2"/>
  <c r="J14" i="2"/>
  <c r="J12" i="2"/>
  <c r="J3" i="2"/>
  <c r="J4" i="2"/>
  <c r="J6" i="2"/>
  <c r="J11" i="2"/>
  <c r="J7" i="2"/>
  <c r="J15" i="2"/>
  <c r="J2" i="2"/>
  <c r="J16" i="2"/>
  <c r="J9" i="2"/>
  <c r="J10" i="2"/>
  <c r="J5" i="2"/>
  <c r="H2" i="2"/>
  <c r="H3" i="2"/>
  <c r="H4" i="2"/>
  <c r="H5" i="2"/>
  <c r="H6" i="2"/>
  <c r="H7" i="2"/>
  <c r="H8" i="2"/>
  <c r="H9" i="2"/>
  <c r="H10" i="2"/>
  <c r="H11" i="2"/>
  <c r="H12" i="2"/>
  <c r="H13" i="2"/>
  <c r="H14" i="2"/>
  <c r="H15" i="2"/>
  <c r="H16" i="2"/>
  <c r="G2" i="2"/>
  <c r="G3" i="2"/>
  <c r="G4" i="2"/>
  <c r="G5" i="2"/>
  <c r="G6" i="2"/>
  <c r="G7" i="2"/>
  <c r="G8" i="2"/>
  <c r="G9" i="2"/>
  <c r="G10" i="2"/>
  <c r="G11" i="2"/>
  <c r="F2" i="2"/>
  <c r="F3" i="2"/>
  <c r="F4" i="2"/>
  <c r="F5" i="2"/>
  <c r="F6" i="2"/>
  <c r="F7" i="2"/>
  <c r="F8" i="2"/>
  <c r="F9" i="2"/>
  <c r="F10" i="2"/>
  <c r="F11" i="2"/>
  <c r="I8" i="2" l="1"/>
  <c r="I5" i="2"/>
  <c r="I15" i="2"/>
  <c r="I11" i="2"/>
  <c r="I7" i="2"/>
  <c r="I3" i="2"/>
  <c r="I9" i="2"/>
  <c r="I14" i="2"/>
  <c r="I10" i="2"/>
  <c r="I6" i="2"/>
  <c r="I2" i="2"/>
  <c r="I12" i="2"/>
  <c r="I13" i="2"/>
  <c r="I4" i="2"/>
  <c r="I16" i="2"/>
  <c r="L6" i="2" l="1"/>
  <c r="L13" i="2"/>
  <c r="L8" i="2"/>
  <c r="L4" i="2"/>
  <c r="L15" i="2"/>
  <c r="L10" i="2"/>
  <c r="L12" i="2"/>
  <c r="L11" i="2"/>
  <c r="L16" i="2"/>
  <c r="L3" i="2"/>
  <c r="L2" i="2"/>
  <c r="L7" i="2"/>
  <c r="L5" i="2"/>
  <c r="L14" i="2"/>
  <c r="L9" i="2"/>
  <c r="K7" i="2"/>
  <c r="K15" i="2"/>
  <c r="K4" i="2"/>
  <c r="K13" i="2"/>
  <c r="K8" i="2"/>
  <c r="K3" i="2"/>
  <c r="K6" i="2"/>
  <c r="K5" i="2"/>
  <c r="K11" i="2"/>
  <c r="K14" i="2"/>
  <c r="K2" i="2"/>
  <c r="K12" i="2"/>
  <c r="K16" i="2"/>
  <c r="K9" i="2"/>
  <c r="K10" i="2"/>
</calcChain>
</file>

<file path=xl/sharedStrings.xml><?xml version="1.0" encoding="utf-8"?>
<sst xmlns="http://schemas.openxmlformats.org/spreadsheetml/2006/main" count="213" uniqueCount="115">
  <si>
    <t>Cluster</t>
  </si>
  <si>
    <t>Requirement</t>
  </si>
  <si>
    <t>CLUSTER NOT YET SPECIFIED</t>
  </si>
  <si>
    <t>Funded</t>
  </si>
  <si>
    <t>Unmet</t>
  </si>
  <si>
    <t>Canada</t>
  </si>
  <si>
    <t>Finland</t>
  </si>
  <si>
    <t>Japan</t>
  </si>
  <si>
    <t>United Kingdom</t>
  </si>
  <si>
    <t>Food Security</t>
  </si>
  <si>
    <t>Logistics</t>
  </si>
  <si>
    <t>Nutrition</t>
  </si>
  <si>
    <t>Early Recovery</t>
  </si>
  <si>
    <t>Health</t>
  </si>
  <si>
    <t>Protection</t>
  </si>
  <si>
    <t>Education</t>
  </si>
  <si>
    <t>Colonne1</t>
  </si>
  <si>
    <t>Funded%</t>
  </si>
  <si>
    <t>Unmet%</t>
  </si>
  <si>
    <t>funded
million $</t>
  </si>
  <si>
    <t>Unmet
million $</t>
  </si>
  <si>
    <t>Requirements by cluster (million $)</t>
  </si>
  <si>
    <t>Per cent funded by cluster</t>
  </si>
  <si>
    <t>REQUESTED (US$)</t>
  </si>
  <si>
    <t>FUNDED</t>
  </si>
  <si>
    <t>RECEIVED (US$)</t>
  </si>
  <si>
    <t>Contributions (million $)</t>
  </si>
  <si>
    <t>Contribution+</t>
  </si>
  <si>
    <t>Rank</t>
  </si>
  <si>
    <t>Position</t>
  </si>
  <si>
    <t>SortedDonor</t>
  </si>
  <si>
    <t>Donor</t>
  </si>
  <si>
    <t>Contribution</t>
  </si>
  <si>
    <t>CERF:</t>
  </si>
  <si>
    <t>CHF:</t>
  </si>
  <si>
    <t>of contributions</t>
  </si>
  <si>
    <t>FUNDING: CONSOLIDATED APPEAL 2013</t>
  </si>
  <si>
    <t>SITUATION OVERVIEW</t>
  </si>
  <si>
    <t>KEY FIGURES</t>
  </si>
  <si>
    <t>TOTAL</t>
  </si>
  <si>
    <t>People in need</t>
  </si>
  <si>
    <t>People in Need</t>
  </si>
  <si>
    <t>in million</t>
  </si>
  <si>
    <t>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t>
  </si>
  <si>
    <t>Lorem ipsum lorem ipsum</t>
  </si>
  <si>
    <t>Lorem ipsum</t>
  </si>
  <si>
    <t>Chart 2</t>
  </si>
  <si>
    <t>In million</t>
  </si>
  <si>
    <t>lorem ipsum lorem ipsum</t>
  </si>
  <si>
    <t>XXX,XXX</t>
  </si>
  <si>
    <t>XX%</t>
  </si>
  <si>
    <t>lorem ipsum 1</t>
  </si>
  <si>
    <t>lorem ipsum 2</t>
  </si>
  <si>
    <t>lorem ipsum 3</t>
  </si>
  <si>
    <t>lorem ipsum</t>
  </si>
  <si>
    <t>Alpha</t>
  </si>
  <si>
    <t>Beta</t>
  </si>
  <si>
    <t>Gamma</t>
  </si>
  <si>
    <t>Delta</t>
  </si>
  <si>
    <t>Epsilon</t>
  </si>
  <si>
    <t>Chart 5</t>
  </si>
  <si>
    <t>decrease since
DD Mmm YYYY</t>
  </si>
  <si>
    <t>increase since
DD Mmm YYYY</t>
  </si>
  <si>
    <t>Chart 4</t>
  </si>
  <si>
    <t>Chart 1</t>
  </si>
  <si>
    <t>STRATEGIC OBJECTIVES</t>
  </si>
  <si>
    <t>Lorem ipsum dolor sit amet, consectetur adipisicing elit</t>
  </si>
  <si>
    <t>CAMP COORDINATION AND CAMP MANAGEMENT</t>
  </si>
  <si>
    <r>
      <rPr>
        <sz val="20"/>
        <color theme="0"/>
        <rFont val="Arial"/>
        <family val="2"/>
      </rPr>
      <t>XXX million</t>
    </r>
    <r>
      <rPr>
        <sz val="13"/>
        <color theme="0"/>
        <rFont val="Arial"/>
        <family val="2"/>
      </rPr>
      <t xml:space="preserve"> </t>
    </r>
    <r>
      <rPr>
        <sz val="9"/>
        <color theme="0"/>
        <rFont val="Arial"/>
        <family val="2"/>
      </rPr>
      <t>people in need</t>
    </r>
  </si>
  <si>
    <t>reached / in need</t>
  </si>
  <si>
    <t>reached / target</t>
  </si>
  <si>
    <t>people reached</t>
  </si>
  <si>
    <t>people targeted</t>
  </si>
  <si>
    <t>Lorem ipsum dolor sit amet, consectetur adipisicing elit, sed do ejusmod tempor incididunt ut labore et dolore magna aliqua.</t>
  </si>
  <si>
    <t>Needs</t>
  </si>
  <si>
    <t>Response</t>
  </si>
  <si>
    <t>FOOD SECURITY</t>
  </si>
  <si>
    <t>HEALTH</t>
  </si>
  <si>
    <t>WASH</t>
  </si>
  <si>
    <t>Shelter</t>
  </si>
  <si>
    <t>Camp Coord. &amp; Mgmt.</t>
  </si>
  <si>
    <t>Emergency Telecom.</t>
  </si>
  <si>
    <t>United States</t>
  </si>
  <si>
    <t>Germany</t>
  </si>
  <si>
    <t>Australia</t>
  </si>
  <si>
    <t>European Commission</t>
  </si>
  <si>
    <t>Switzerland</t>
  </si>
  <si>
    <t>Denmark</t>
  </si>
  <si>
    <t>Others</t>
  </si>
  <si>
    <t>$XX million</t>
  </si>
  <si>
    <t>XX million</t>
  </si>
  <si>
    <t>Column1</t>
  </si>
  <si>
    <t>Column2</t>
  </si>
  <si>
    <t>Creation date: DD Mmm YYYY                 Glide number: XX-YYYY-000000-XXX                     Feedback: xxxx@un.org                    www.unocha.org      www.reliefweb.int      http://fts.unocha.org
Sources: 1. xxxx, 2. xxxx, 3. xxxx, 4. xxxx, 5. xxxx, 6. xxxx, 7. OCHA FTS.</t>
  </si>
  <si>
    <t>Creation date: DD Mmm YYYY                 Glide number: XX-YYYY-000000-XXX                     Feedback: xxxx@un.org                    www.unocha.org      www.reliefweb.int      http://fts.unocha.org</t>
  </si>
  <si>
    <r>
      <rPr>
        <b/>
        <sz val="22"/>
        <color theme="0"/>
        <rFont val="Arial"/>
        <family val="2"/>
      </rPr>
      <t>Country name:</t>
    </r>
    <r>
      <rPr>
        <sz val="22"/>
        <color theme="0"/>
        <rFont val="Arial"/>
        <family val="2"/>
      </rPr>
      <t xml:space="preserve"> Humanitarian Dashboard</t>
    </r>
    <r>
      <rPr>
        <sz val="24"/>
        <color theme="0"/>
        <rFont val="Arial"/>
        <family val="2"/>
      </rPr>
      <t xml:space="preserve"> </t>
    </r>
    <r>
      <rPr>
        <sz val="12"/>
        <color theme="0"/>
        <rFont val="Arial"/>
        <family val="2"/>
      </rPr>
      <t>(as of DD Mmm YYYY)</t>
    </r>
  </si>
  <si>
    <r>
      <rPr>
        <b/>
        <sz val="22"/>
        <color theme="0"/>
        <rFont val="Arial"/>
        <family val="2"/>
      </rPr>
      <t>Country name:</t>
    </r>
    <r>
      <rPr>
        <sz val="22"/>
        <color theme="0"/>
        <rFont val="Arial"/>
        <family val="2"/>
      </rPr>
      <t xml:space="preserve"> Humanitarian Dashboard </t>
    </r>
    <r>
      <rPr>
        <sz val="12"/>
        <color theme="0"/>
        <rFont val="Arial"/>
        <family val="2"/>
      </rPr>
      <t>(as of DD Mmm YYYY)</t>
    </r>
  </si>
  <si>
    <t>NUTRITION</t>
  </si>
  <si>
    <t>WATER, SANITATION AND HYGIENE</t>
  </si>
  <si>
    <t>LOGISTICS</t>
  </si>
  <si>
    <t>SHELTER</t>
  </si>
  <si>
    <t>Number of people in need</t>
  </si>
  <si>
    <t>Number of people targeted</t>
  </si>
  <si>
    <t>Number of people reached</t>
  </si>
  <si>
    <t>Short narrative about key priorities</t>
  </si>
  <si>
    <t>Short narrative about key needs (do not include planned activities in this section)</t>
  </si>
  <si>
    <t>Short narrative about key response</t>
  </si>
  <si>
    <t>CCCM</t>
  </si>
  <si>
    <t>Column3</t>
  </si>
  <si>
    <t>Column4</t>
  </si>
  <si>
    <t xml:space="preserve">Lorem ipsum dolor sit amet, consectetur adipisicing elit, sed do ejusmod tempor incididunt ut labore et dolore magna aliqua.
Lorem ipsum dolor sit amet, consectetur adipisicing elit, sed do ejusmod tempor incididunt ut labore et dolore magna aliqua.
</t>
  </si>
  <si>
    <t>For more information, contact clusterlead@agency.org</t>
  </si>
  <si>
    <t>Number of people in need not reached</t>
  </si>
  <si>
    <t>Number of people targeted not reached</t>
  </si>
  <si>
    <t>total population XX 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</si>
</sst>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0"/>
    <numFmt numFmtId="166" formatCode="_-* #,##0_-;\-* #,##0_-;_-* &quot;-&quot;??_-;_-@_-"/>
    <numFmt numFmtId="167" formatCode="mmm"/>
    <numFmt numFmtId="168" formatCode="#,##0.0"/>
    <numFmt numFmtId="169" formatCode="#,,"/>
    <numFmt numFmtId="170" formatCode="yyyy"/>
    <numFmt numFmtId="171" formatCode="[$-409]d\-mmm\-yy;@"/>
    <numFmt numFmtId="172" formatCode="#,##0_ ;\-#,##0\ "/>
  </numFmts>
  <fonts count="39" x14ac:knownFonts="1">
    <font>
      <sz val="11"/>
      <color theme="1"/>
      <name val="Calibri"/>
      <family val="2"/>
      <scheme val="minor"/>
    </font>
    <font>
      <sz val="11"/>
      <color theme="1"/>
      <name val="Calibri"/>
      <family val="2"/>
      <scheme val="minor"/>
    </font>
    <font>
      <sz val="11"/>
      <color theme="1"/>
      <name val="Arial"/>
      <family val="2"/>
    </font>
    <font>
      <sz val="11"/>
      <color theme="1" tint="0.249977111117893"/>
      <name val="Arial"/>
      <family val="2"/>
    </font>
    <font>
      <sz val="9"/>
      <color rgb="FF026CB6"/>
      <name val="Arial"/>
      <family val="2"/>
    </font>
    <font>
      <sz val="9"/>
      <color theme="1" tint="0.249977111117893"/>
      <name val="Arial"/>
      <family val="2"/>
    </font>
    <font>
      <sz val="10"/>
      <color rgb="FF026CB6"/>
      <name val="Arial"/>
      <family val="2"/>
    </font>
    <font>
      <sz val="8"/>
      <color theme="1" tint="0.34998626667073579"/>
      <name val="Arial"/>
      <family val="2"/>
    </font>
    <font>
      <sz val="10"/>
      <color theme="1" tint="0.34998626667073579"/>
      <name val="Arial"/>
      <family val="2"/>
    </font>
    <font>
      <sz val="9"/>
      <color theme="1" tint="0.34998626667073579"/>
      <name val="Arial"/>
      <family val="2"/>
    </font>
    <font>
      <sz val="24"/>
      <color theme="0"/>
      <name val="Arial"/>
      <family val="2"/>
    </font>
    <font>
      <sz val="12"/>
      <color theme="0"/>
      <name val="Arial"/>
      <family val="2"/>
    </font>
    <font>
      <sz val="16"/>
      <color theme="0"/>
      <name val="Arial"/>
      <family val="2"/>
    </font>
    <font>
      <sz val="18"/>
      <color rgb="FFF79552"/>
      <name val="Arial"/>
      <family val="2"/>
    </font>
    <font>
      <b/>
      <sz val="8"/>
      <color theme="0"/>
      <name val="Arial"/>
      <family val="2"/>
    </font>
    <font>
      <sz val="10"/>
      <color theme="1"/>
      <name val="Arial"/>
      <family val="2"/>
    </font>
    <font>
      <sz val="6"/>
      <color theme="0" tint="-0.499984740745262"/>
      <name val="Arial"/>
      <family val="2"/>
    </font>
    <font>
      <sz val="24"/>
      <color rgb="FFF79552"/>
      <name val="Arial"/>
      <family val="2"/>
    </font>
    <font>
      <sz val="23"/>
      <color rgb="FF026CB6"/>
      <name val="Arial"/>
      <family val="2"/>
    </font>
    <font>
      <sz val="12"/>
      <name val="Arial"/>
      <family val="2"/>
    </font>
    <font>
      <b/>
      <sz val="13"/>
      <color theme="0"/>
      <name val="Arial"/>
      <family val="2"/>
    </font>
    <font>
      <sz val="20"/>
      <color rgb="FF0C65AF"/>
      <name val="Arial"/>
      <family val="2"/>
    </font>
    <font>
      <sz val="26"/>
      <color rgb="FF0C65AF"/>
      <name val="Arial"/>
      <family val="2"/>
    </font>
    <font>
      <sz val="13"/>
      <color theme="1" tint="0.34998626667073579"/>
      <name val="Arial"/>
      <family val="2"/>
    </font>
    <font>
      <sz val="8"/>
      <color theme="0" tint="-0.499984740745262"/>
      <name val="Arial"/>
      <family val="2"/>
    </font>
    <font>
      <sz val="10"/>
      <color theme="0" tint="-0.499984740745262"/>
      <name val="Arial"/>
      <family val="2"/>
    </font>
    <font>
      <sz val="13"/>
      <color theme="1"/>
      <name val="Arial"/>
      <family val="2"/>
    </font>
    <font>
      <sz val="13"/>
      <color theme="1" tint="0.499984740745262"/>
      <name val="Arial"/>
      <family val="2"/>
    </font>
    <font>
      <sz val="24"/>
      <color theme="1" tint="0.34998626667073579"/>
      <name val="Arial"/>
      <family val="2"/>
    </font>
    <font>
      <sz val="24"/>
      <color rgb="FF0C65AF"/>
      <name val="Arial"/>
      <family val="2"/>
    </font>
    <font>
      <sz val="20"/>
      <color theme="0"/>
      <name val="Arial"/>
      <family val="2"/>
    </font>
    <font>
      <sz val="13"/>
      <color theme="0"/>
      <name val="Arial"/>
      <family val="2"/>
    </font>
    <font>
      <sz val="9"/>
      <color theme="0"/>
      <name val="Arial"/>
      <family val="2"/>
    </font>
    <font>
      <sz val="9"/>
      <color theme="0" tint="-0.34998626667073579"/>
      <name val="Arial"/>
      <family val="2"/>
    </font>
    <font>
      <b/>
      <sz val="10"/>
      <color rgb="FF026CB6"/>
      <name val="Arial"/>
      <family val="2"/>
    </font>
    <font>
      <sz val="16"/>
      <color rgb="FF0C65AF"/>
      <name val="Arial"/>
      <family val="2"/>
    </font>
    <font>
      <b/>
      <sz val="22"/>
      <color theme="0"/>
      <name val="Arial"/>
      <family val="2"/>
    </font>
    <font>
      <sz val="22"/>
      <color theme="0"/>
      <name val="Arial"/>
      <family val="2"/>
    </font>
    <font>
      <sz val="10"/>
      <color theme="1" tint="0.249977111117893"/>
      <name val="Arial"/>
      <family val="2"/>
    </font>
  </fonts>
  <fills count="10">
    <fill>
      <patternFill patternType="none"/>
    </fill>
    <fill>
      <patternFill patternType="gray125"/>
    </fill>
    <fill>
      <patternFill patternType="solid">
        <fgColor rgb="FF0C65A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7D6EE"/>
        <bgColor indexed="64"/>
      </patternFill>
    </fill>
    <fill>
      <patternFill patternType="solid">
        <fgColor rgb="FFEEF3FA"/>
        <bgColor indexed="64"/>
      </patternFill>
    </fill>
    <fill>
      <patternFill patternType="solid">
        <fgColor theme="0"/>
        <bgColor indexed="64"/>
      </patternFill>
    </fill>
    <fill>
      <patternFill patternType="solid">
        <fgColor rgb="FFFAB07C"/>
        <bgColor indexed="64"/>
      </patternFill>
    </fill>
    <fill>
      <patternFill patternType="solid">
        <fgColor rgb="FF026CB6"/>
        <bgColor indexed="64"/>
      </patternFill>
    </fill>
  </fills>
  <borders count="14">
    <border>
      <left/>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style="thin">
        <color theme="0"/>
      </right>
      <top style="thin">
        <color rgb="FF003469"/>
      </top>
      <bottom style="thin">
        <color rgb="FF003469"/>
      </bottom>
      <diagonal/>
    </border>
    <border>
      <left/>
      <right/>
      <top style="double">
        <color rgb="FF026CB6"/>
      </top>
      <bottom/>
      <diagonal/>
    </border>
    <border>
      <left/>
      <right style="double">
        <color rgb="FF026CB6"/>
      </right>
      <top/>
      <bottom/>
      <diagonal/>
    </border>
    <border>
      <left/>
      <right style="double">
        <color rgb="FF026CB6"/>
      </right>
      <top/>
      <bottom style="thin">
        <color rgb="FF003469"/>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26">
    <xf numFmtId="0" fontId="0" fillId="0" borderId="0" xfId="0"/>
    <xf numFmtId="0" fontId="2" fillId="0" borderId="0" xfId="0" applyFont="1"/>
    <xf numFmtId="0" fontId="0" fillId="0" borderId="0" xfId="0" applyFill="1"/>
    <xf numFmtId="0" fontId="2" fillId="0" borderId="0" xfId="0" applyFont="1" applyBorder="1"/>
    <xf numFmtId="0" fontId="0" fillId="0" borderId="0" xfId="0" applyBorder="1"/>
    <xf numFmtId="0" fontId="2" fillId="0" borderId="0" xfId="0" applyFont="1" applyBorder="1" applyAlignment="1">
      <alignment vertical="center"/>
    </xf>
    <xf numFmtId="0" fontId="3" fillId="0" borderId="0" xfId="0" applyFont="1" applyBorder="1" applyAlignment="1">
      <alignment horizontal="center"/>
    </xf>
    <xf numFmtId="0" fontId="2" fillId="0" borderId="0" xfId="0" applyFont="1" applyBorder="1" applyAlignment="1">
      <alignment horizontal="left"/>
    </xf>
    <xf numFmtId="0" fontId="13" fillId="0" borderId="0" xfId="0" applyFont="1" applyBorder="1" applyAlignment="1">
      <alignment vertical="center"/>
    </xf>
    <xf numFmtId="0" fontId="14" fillId="0" borderId="0" xfId="0" applyFont="1" applyFill="1" applyBorder="1" applyAlignment="1">
      <alignment vertical="center"/>
    </xf>
    <xf numFmtId="0" fontId="16" fillId="0" borderId="0" xfId="0" applyFont="1" applyBorder="1" applyAlignment="1">
      <alignment vertical="center"/>
    </xf>
    <xf numFmtId="0" fontId="2" fillId="0" borderId="0" xfId="0" applyFont="1" applyFill="1"/>
    <xf numFmtId="0" fontId="15" fillId="0" borderId="0" xfId="0" applyFont="1" applyFill="1" applyBorder="1" applyAlignment="1">
      <alignment vertical="center"/>
    </xf>
    <xf numFmtId="0" fontId="2" fillId="0" borderId="0" xfId="0" applyFont="1" applyFill="1" applyBorder="1"/>
    <xf numFmtId="0" fontId="17" fillId="0" borderId="0" xfId="0" applyFont="1" applyBorder="1" applyAlignment="1">
      <alignment horizontal="left" vertical="center"/>
    </xf>
    <xf numFmtId="0" fontId="18" fillId="0" borderId="0" xfId="0" applyFont="1" applyBorder="1" applyAlignment="1">
      <alignment vertical="center"/>
    </xf>
    <xf numFmtId="0" fontId="9" fillId="0" borderId="0" xfId="0" applyFont="1" applyBorder="1" applyAlignment="1">
      <alignment horizontal="right" vertical="center" wrapText="1"/>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12" fillId="0"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top"/>
    </xf>
    <xf numFmtId="0" fontId="2" fillId="3" borderId="0" xfId="0" applyFont="1" applyFill="1" applyBorder="1"/>
    <xf numFmtId="0" fontId="23" fillId="3" borderId="0" xfId="0" applyFont="1" applyFill="1" applyAlignment="1">
      <alignment horizontal="left" vertical="center" wrapText="1"/>
    </xf>
    <xf numFmtId="0" fontId="29" fillId="0" borderId="0" xfId="0" applyFont="1" applyBorder="1" applyAlignment="1">
      <alignment vertical="center"/>
    </xf>
    <xf numFmtId="0" fontId="21" fillId="0" borderId="0" xfId="0" applyFont="1" applyBorder="1" applyAlignment="1">
      <alignment horizontal="left" vertical="center"/>
    </xf>
    <xf numFmtId="0" fontId="2" fillId="3" borderId="0" xfId="0" applyFont="1" applyFill="1" applyBorder="1" applyAlignment="1"/>
    <xf numFmtId="0" fontId="15" fillId="0" borderId="0" xfId="3" applyFont="1" applyAlignment="1">
      <alignment horizontal="right" vertical="top"/>
    </xf>
    <xf numFmtId="0" fontId="15" fillId="0" borderId="0" xfId="0" applyFont="1" applyAlignment="1">
      <alignment horizontal="right" vertical="top"/>
    </xf>
    <xf numFmtId="0" fontId="15" fillId="0" borderId="0" xfId="3" applyFont="1"/>
    <xf numFmtId="169" fontId="15" fillId="0" borderId="0" xfId="3" applyNumberFormat="1" applyFont="1"/>
    <xf numFmtId="9" fontId="15" fillId="0" borderId="0" xfId="3" applyNumberFormat="1" applyFont="1"/>
    <xf numFmtId="0" fontId="35" fillId="0" borderId="8" xfId="3" applyFont="1" applyBorder="1"/>
    <xf numFmtId="169" fontId="35" fillId="0" borderId="8" xfId="3" applyNumberFormat="1" applyFont="1" applyBorder="1"/>
    <xf numFmtId="9" fontId="35" fillId="0" borderId="8" xfId="3" applyNumberFormat="1" applyFont="1" applyBorder="1"/>
    <xf numFmtId="9" fontId="15" fillId="0" borderId="8" xfId="3" applyNumberFormat="1" applyFont="1" applyBorder="1"/>
    <xf numFmtId="0" fontId="0" fillId="0" borderId="0" xfId="0" applyAlignment="1"/>
    <xf numFmtId="0" fontId="2" fillId="0" borderId="0" xfId="0" applyFont="1" applyAlignment="1"/>
    <xf numFmtId="0" fontId="2" fillId="0" borderId="0" xfId="0" applyFont="1" applyFill="1" applyBorder="1" applyAlignment="1"/>
    <xf numFmtId="0" fontId="29" fillId="0" borderId="0" xfId="0" applyFont="1" applyFill="1" applyBorder="1" applyAlignment="1">
      <alignment vertical="center"/>
    </xf>
    <xf numFmtId="0" fontId="21" fillId="0" borderId="0" xfId="0" applyFont="1" applyFill="1" applyBorder="1" applyAlignment="1">
      <alignment horizontal="left" vertical="center"/>
    </xf>
    <xf numFmtId="0" fontId="0" fillId="0" borderId="0" xfId="0" applyFill="1" applyBorder="1" applyAlignment="1"/>
    <xf numFmtId="0" fontId="23" fillId="0" borderId="0" xfId="0" applyFont="1" applyFill="1" applyAlignment="1">
      <alignment horizontal="left" vertical="center" wrapText="1"/>
    </xf>
    <xf numFmtId="0" fontId="2" fillId="3" borderId="0" xfId="0" applyFont="1" applyFill="1"/>
    <xf numFmtId="0" fontId="15" fillId="0" borderId="0" xfId="0" applyFont="1"/>
    <xf numFmtId="0" fontId="38" fillId="0" borderId="6" xfId="0" applyFont="1" applyFill="1" applyBorder="1" applyAlignment="1">
      <alignment vertical="center"/>
    </xf>
    <xf numFmtId="0" fontId="38" fillId="0" borderId="6" xfId="0" applyFont="1" applyFill="1" applyBorder="1" applyAlignment="1">
      <alignment horizontal="right" vertical="center"/>
    </xf>
    <xf numFmtId="167" fontId="15" fillId="0" borderId="0" xfId="0" applyNumberFormat="1" applyFont="1"/>
    <xf numFmtId="169" fontId="15" fillId="0" borderId="0" xfId="0" applyNumberFormat="1" applyFont="1"/>
    <xf numFmtId="170" fontId="15" fillId="0" borderId="0" xfId="0" applyNumberFormat="1" applyFont="1"/>
    <xf numFmtId="166" fontId="15" fillId="0" borderId="0" xfId="1" applyNumberFormat="1" applyFont="1"/>
    <xf numFmtId="0" fontId="25" fillId="0" borderId="0" xfId="0" applyFont="1" applyFill="1" applyBorder="1" applyAlignment="1"/>
    <xf numFmtId="166" fontId="25" fillId="0" borderId="0" xfId="1" applyNumberFormat="1" applyFont="1" applyFill="1" applyBorder="1" applyAlignment="1"/>
    <xf numFmtId="168" fontId="15" fillId="0" borderId="0" xfId="0" applyNumberFormat="1" applyFont="1"/>
    <xf numFmtId="0" fontId="15" fillId="0" borderId="0" xfId="3" applyFont="1" applyAlignment="1">
      <alignment horizontal="left" vertical="top" wrapText="1"/>
    </xf>
    <xf numFmtId="0" fontId="15" fillId="0" borderId="0" xfId="0" applyFont="1" applyAlignment="1">
      <alignment horizontal="left" vertical="top" wrapText="1"/>
    </xf>
    <xf numFmtId="0" fontId="15" fillId="7" borderId="9"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7" borderId="10" xfId="0" applyFont="1" applyFill="1" applyBorder="1" applyAlignment="1">
      <alignment horizontal="left" vertical="top" wrapText="1"/>
    </xf>
    <xf numFmtId="171" fontId="6" fillId="0" borderId="0" xfId="3" applyNumberFormat="1" applyFont="1" applyAlignment="1">
      <alignment horizontal="right" vertical="top" wrapText="1"/>
    </xf>
    <xf numFmtId="171" fontId="34" fillId="5" borderId="7" xfId="3" applyNumberFormat="1" applyFont="1" applyFill="1" applyBorder="1" applyAlignment="1">
      <alignment horizontal="right" vertical="top" wrapText="1"/>
    </xf>
    <xf numFmtId="0" fontId="15" fillId="7" borderId="0" xfId="0" applyFont="1" applyFill="1" applyAlignment="1">
      <alignment horizontal="right" vertical="top" wrapText="1"/>
    </xf>
    <xf numFmtId="0" fontId="15" fillId="7" borderId="0" xfId="0" applyFont="1" applyFill="1" applyAlignment="1">
      <alignment horizontal="right" vertical="top"/>
    </xf>
    <xf numFmtId="0" fontId="15" fillId="7" borderId="0" xfId="0" applyFont="1" applyFill="1" applyAlignment="1">
      <alignment horizontal="left" vertical="top" wrapText="1"/>
    </xf>
    <xf numFmtId="0" fontId="15" fillId="7" borderId="0" xfId="0" applyFont="1" applyFill="1"/>
    <xf numFmtId="0" fontId="15" fillId="0" borderId="9" xfId="0" applyFont="1" applyFill="1" applyBorder="1" applyAlignment="1">
      <alignment horizontal="left" vertical="top" wrapText="1"/>
    </xf>
    <xf numFmtId="0" fontId="21" fillId="0" borderId="0" xfId="0" applyFont="1" applyBorder="1" applyAlignment="1">
      <alignment horizontal="left" vertical="center"/>
    </xf>
    <xf numFmtId="0" fontId="7" fillId="0" borderId="0" xfId="0" applyFont="1" applyBorder="1" applyAlignment="1">
      <alignment horizontal="left" vertical="top" wrapText="1"/>
    </xf>
    <xf numFmtId="0" fontId="9" fillId="0" borderId="0" xfId="0" applyFont="1" applyBorder="1" applyAlignment="1">
      <alignment horizontal="left" vertical="top"/>
    </xf>
    <xf numFmtId="2" fontId="22" fillId="0" borderId="0" xfId="0" applyNumberFormat="1" applyFont="1" applyBorder="1" applyAlignment="1">
      <alignment horizontal="left" vertical="top"/>
    </xf>
    <xf numFmtId="0" fontId="19" fillId="0" borderId="0" xfId="0" applyFont="1" applyBorder="1" applyAlignment="1">
      <alignment horizontal="left" vertical="center"/>
    </xf>
    <xf numFmtId="0" fontId="17" fillId="0" borderId="0" xfId="0" applyFont="1" applyBorder="1" applyAlignment="1">
      <alignment horizontal="left" vertical="center"/>
    </xf>
    <xf numFmtId="0" fontId="23" fillId="3" borderId="0" xfId="0" applyFont="1" applyFill="1" applyAlignment="1">
      <alignment horizontal="left" vertical="center" wrapText="1"/>
    </xf>
    <xf numFmtId="0" fontId="33" fillId="0" borderId="0" xfId="0" applyFont="1" applyBorder="1" applyAlignment="1">
      <alignment horizontal="left" vertical="center"/>
    </xf>
    <xf numFmtId="0" fontId="27" fillId="0" borderId="0" xfId="0" applyFont="1" applyFill="1" applyAlignment="1">
      <alignment horizontal="left" vertical="top"/>
    </xf>
    <xf numFmtId="0" fontId="10" fillId="0" borderId="0" xfId="0" applyFont="1" applyFill="1" applyBorder="1" applyAlignment="1">
      <alignment horizontal="left" vertical="center"/>
    </xf>
    <xf numFmtId="0" fontId="2" fillId="0" borderId="11" xfId="0" applyFont="1" applyBorder="1"/>
    <xf numFmtId="0" fontId="2" fillId="0" borderId="12" xfId="0" applyFont="1" applyBorder="1"/>
    <xf numFmtId="0" fontId="2" fillId="0" borderId="13" xfId="0" applyFont="1" applyBorder="1"/>
    <xf numFmtId="0" fontId="28" fillId="0" borderId="0" xfId="0" applyFont="1" applyBorder="1" applyAlignment="1"/>
    <xf numFmtId="0" fontId="25" fillId="0" borderId="0" xfId="0" applyFont="1" applyBorder="1" applyAlignment="1">
      <alignment vertical="top" wrapText="1"/>
    </xf>
    <xf numFmtId="0" fontId="23" fillId="3" borderId="0" xfId="0" applyFont="1" applyFill="1" applyAlignment="1">
      <alignment horizontal="left" vertical="center" wrapText="1"/>
    </xf>
    <xf numFmtId="0" fontId="25" fillId="0" borderId="0" xfId="0" applyFont="1" applyBorder="1" applyAlignment="1">
      <alignment horizontal="left" vertical="top" wrapText="1"/>
    </xf>
    <xf numFmtId="0" fontId="7" fillId="0" borderId="0" xfId="0" applyFont="1" applyBorder="1" applyAlignment="1">
      <alignment horizontal="left" vertical="top" wrapText="1"/>
    </xf>
    <xf numFmtId="0" fontId="9" fillId="0" borderId="0" xfId="0" applyFont="1" applyBorder="1" applyAlignment="1">
      <alignment horizontal="right" vertical="center" wrapText="1"/>
    </xf>
    <xf numFmtId="0" fontId="10" fillId="9" borderId="0" xfId="0" applyFont="1" applyFill="1" applyBorder="1" applyAlignment="1">
      <alignment horizontal="left" vertical="center"/>
    </xf>
    <xf numFmtId="0" fontId="20" fillId="9" borderId="0" xfId="0" applyFont="1" applyFill="1" applyBorder="1" applyAlignment="1">
      <alignment horizontal="left" vertical="center"/>
    </xf>
    <xf numFmtId="0" fontId="20" fillId="9" borderId="4" xfId="0" applyFont="1" applyFill="1" applyBorder="1" applyAlignment="1">
      <alignment horizontal="left" vertical="center"/>
    </xf>
    <xf numFmtId="0" fontId="20" fillId="2" borderId="0" xfId="0" applyFont="1" applyFill="1" applyBorder="1" applyAlignment="1">
      <alignment horizontal="left" vertical="center"/>
    </xf>
    <xf numFmtId="0" fontId="20" fillId="2" borderId="4" xfId="0" applyFont="1" applyFill="1" applyBorder="1" applyAlignment="1">
      <alignment horizontal="left" vertical="center"/>
    </xf>
    <xf numFmtId="2" fontId="22" fillId="0" borderId="0" xfId="0" applyNumberFormat="1" applyFont="1" applyBorder="1" applyAlignment="1">
      <alignment horizontal="left" vertical="top"/>
    </xf>
    <xf numFmtId="0" fontId="28" fillId="0" borderId="0" xfId="0" applyFont="1" applyBorder="1" applyAlignment="1">
      <alignment horizontal="left"/>
    </xf>
    <xf numFmtId="0" fontId="27" fillId="0" borderId="0" xfId="0" applyFont="1" applyFill="1" applyAlignment="1">
      <alignment horizontal="left" vertical="top" wrapText="1"/>
    </xf>
    <xf numFmtId="9" fontId="28" fillId="3" borderId="0" xfId="2" applyNumberFormat="1" applyFont="1" applyFill="1" applyBorder="1" applyAlignment="1">
      <alignment horizontal="center" vertical="center"/>
    </xf>
    <xf numFmtId="0" fontId="32" fillId="2" borderId="0" xfId="0" applyFont="1" applyFill="1" applyBorder="1" applyAlignment="1">
      <alignment horizontal="center"/>
    </xf>
    <xf numFmtId="0" fontId="32" fillId="4" borderId="0" xfId="0" applyFont="1" applyFill="1" applyBorder="1" applyAlignment="1">
      <alignment horizontal="center"/>
    </xf>
    <xf numFmtId="0" fontId="7" fillId="0" borderId="0" xfId="0" applyFont="1" applyAlignment="1"/>
    <xf numFmtId="0" fontId="0" fillId="0" borderId="0" xfId="0" applyAlignment="1"/>
    <xf numFmtId="0" fontId="17" fillId="0" borderId="0" xfId="0" applyFont="1" applyFill="1" applyBorder="1" applyAlignment="1">
      <alignment horizontal="left" vertical="center"/>
    </xf>
    <xf numFmtId="0" fontId="25" fillId="3" borderId="0" xfId="0" applyFont="1" applyFill="1" applyBorder="1" applyAlignment="1">
      <alignment horizontal="center" vertical="center" wrapText="1"/>
    </xf>
    <xf numFmtId="0" fontId="15" fillId="0" borderId="0" xfId="0" applyFont="1" applyAlignment="1">
      <alignment horizontal="left" vertical="top"/>
    </xf>
    <xf numFmtId="172" fontId="30" fillId="2" borderId="0" xfId="1" applyNumberFormat="1" applyFont="1" applyFill="1" applyBorder="1" applyAlignment="1">
      <alignment horizontal="center"/>
    </xf>
    <xf numFmtId="172" fontId="30" fillId="4" borderId="0" xfId="1" applyNumberFormat="1" applyFont="1" applyFill="1" applyBorder="1" applyAlignment="1">
      <alignment horizontal="center"/>
    </xf>
    <xf numFmtId="0" fontId="26" fillId="0" borderId="0" xfId="0" applyFont="1" applyAlignment="1">
      <alignment horizontal="left" vertical="top" wrapText="1"/>
    </xf>
    <xf numFmtId="0" fontId="21" fillId="0" borderId="0" xfId="0" applyFont="1" applyBorder="1" applyAlignment="1">
      <alignment horizontal="left" vertical="center"/>
    </xf>
    <xf numFmtId="0" fontId="31" fillId="8" borderId="0" xfId="0" applyFont="1" applyFill="1" applyBorder="1" applyAlignment="1">
      <alignment horizontal="center" vertical="center"/>
    </xf>
    <xf numFmtId="1" fontId="21" fillId="0" borderId="0" xfId="0" applyNumberFormat="1" applyFont="1" applyBorder="1" applyAlignment="1">
      <alignment horizontal="left" vertical="center"/>
    </xf>
    <xf numFmtId="9" fontId="5" fillId="0" borderId="0" xfId="2" applyFont="1" applyBorder="1" applyAlignment="1">
      <alignment horizontal="right" vertical="center"/>
    </xf>
    <xf numFmtId="165" fontId="6"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165" fontId="4" fillId="0" borderId="0" xfId="0" applyNumberFormat="1" applyFont="1" applyBorder="1" applyAlignment="1">
      <alignment horizontal="right" wrapText="1"/>
    </xf>
    <xf numFmtId="0" fontId="9" fillId="0" borderId="0" xfId="0" applyFont="1" applyBorder="1" applyAlignment="1">
      <alignment horizontal="left" vertical="top"/>
    </xf>
    <xf numFmtId="0" fontId="2" fillId="0" borderId="0" xfId="0" applyFont="1" applyBorder="1" applyAlignment="1">
      <alignment horizontal="center"/>
    </xf>
    <xf numFmtId="0" fontId="19" fillId="0" borderId="0" xfId="0" applyFont="1" applyBorder="1" applyAlignment="1">
      <alignment horizontal="left" vertical="center"/>
    </xf>
    <xf numFmtId="0" fontId="17" fillId="0" borderId="0" xfId="0" applyFont="1" applyBorder="1" applyAlignment="1">
      <alignment horizontal="left" vertical="center"/>
    </xf>
    <xf numFmtId="0" fontId="22" fillId="0" borderId="0" xfId="0" applyFont="1" applyBorder="1" applyAlignment="1">
      <alignment horizontal="left" vertical="top"/>
    </xf>
    <xf numFmtId="9" fontId="22" fillId="0" borderId="0" xfId="0" applyNumberFormat="1" applyFont="1" applyBorder="1" applyAlignment="1">
      <alignment horizontal="left" vertical="top"/>
    </xf>
    <xf numFmtId="165" fontId="9" fillId="0" borderId="0" xfId="0" applyNumberFormat="1" applyFont="1" applyBorder="1" applyAlignment="1">
      <alignment horizontal="right" wrapText="1"/>
    </xf>
    <xf numFmtId="0" fontId="2" fillId="0" borderId="0" xfId="0" applyFont="1" applyBorder="1" applyAlignment="1">
      <alignment horizontal="center" vertical="center"/>
    </xf>
    <xf numFmtId="0" fontId="9" fillId="0" borderId="0" xfId="0" applyFont="1" applyBorder="1" applyAlignment="1">
      <alignment horizontal="left" vertical="center"/>
    </xf>
    <xf numFmtId="0" fontId="29" fillId="0" borderId="0" xfId="0" applyFont="1" applyBorder="1" applyAlignment="1">
      <alignment horizontal="left" vertical="center"/>
    </xf>
    <xf numFmtId="0" fontId="33" fillId="0" borderId="0" xfId="0" applyFont="1" applyBorder="1" applyAlignment="1">
      <alignment horizontal="left" vertical="center"/>
    </xf>
    <xf numFmtId="0" fontId="10" fillId="2" borderId="0" xfId="0" applyFont="1" applyFill="1" applyBorder="1" applyAlignment="1">
      <alignment horizontal="left" vertical="center"/>
    </xf>
  </cellXfs>
  <cellStyles count="4">
    <cellStyle name="Comma" xfId="1" builtinId="3"/>
    <cellStyle name="Normal" xfId="0" builtinId="0"/>
    <cellStyle name="Normal 2" xfId="3"/>
    <cellStyle name="Percent" xfId="2" builtinId="5"/>
  </cellStyles>
  <dxfs count="55">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numFmt numFmtId="0" formatCode="General"/>
      <alignment horizontal="right" vertical="top" textRotation="0" indent="0" justifyLastLine="0" shrinkToFit="0" readingOrder="0"/>
    </dxf>
    <dxf>
      <font>
        <strike val="0"/>
        <outline val="0"/>
        <shadow val="0"/>
        <u val="none"/>
        <vertAlign val="baseline"/>
        <sz val="10"/>
        <color theme="1"/>
        <name val="Arial"/>
        <scheme val="none"/>
      </font>
      <alignment horizontal="right" vertical="top" textRotation="0" indent="0" justifyLastLine="0" shrinkToFit="0" readingOrder="0"/>
    </dxf>
    <dxf>
      <font>
        <strike val="0"/>
        <outline val="0"/>
        <shadow val="0"/>
        <u val="none"/>
        <vertAlign val="baseline"/>
        <sz val="10"/>
        <color theme="1"/>
        <name val="Arial"/>
        <scheme val="none"/>
      </font>
      <numFmt numFmtId="171" formatCode="[$-409]d\-mmm\-yy;@"/>
      <alignment horizontal="right" vertical="top" textRotation="0" indent="0" justifyLastLine="0" shrinkToFit="0" readingOrder="0"/>
    </dxf>
    <dxf>
      <font>
        <strike val="0"/>
        <outline val="0"/>
        <shadow val="0"/>
        <u val="none"/>
        <vertAlign val="baseline"/>
        <sz val="10"/>
        <color rgb="FF026CB6"/>
        <name val="Arial"/>
        <scheme val="none"/>
      </font>
      <numFmt numFmtId="171" formatCode="[$-409]d\-mmm\-yy;@"/>
      <alignment horizontal="right" vertical="top" textRotation="0" wrapText="1" indent="0" justifyLastLine="0" shrinkToFit="0" readingOrder="0"/>
    </dxf>
    <dxf>
      <font>
        <strike val="0"/>
        <outline val="0"/>
        <shadow val="0"/>
        <u val="none"/>
        <vertAlign val="baseline"/>
        <sz val="10"/>
        <name val="Arial"/>
        <scheme val="none"/>
      </font>
      <numFmt numFmtId="166" formatCode="_-* #,##0_-;\-* #,##0_-;_-* &quot;-&quot;??_-;_-@_-"/>
    </dxf>
    <dxf>
      <font>
        <strike val="0"/>
        <outline val="0"/>
        <shadow val="0"/>
        <u val="none"/>
        <vertAlign val="baseline"/>
        <sz val="10"/>
        <name val="Arial"/>
        <scheme val="none"/>
      </font>
      <numFmt numFmtId="167" formatCode="mmm"/>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numFmt numFmtId="170" formatCode="yyyy"/>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numFmt numFmtId="169" formatCode="#,,"/>
    </dxf>
    <dxf>
      <font>
        <strike val="0"/>
        <outline val="0"/>
        <shadow val="0"/>
        <u val="none"/>
        <vertAlign val="baseline"/>
        <sz val="10"/>
        <name val="Arial"/>
        <scheme val="none"/>
      </font>
      <numFmt numFmtId="167" formatCode="mmm"/>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numFmt numFmtId="169" formatCode="#,,"/>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ont>
        <strike val="0"/>
        <outline val="0"/>
        <shadow val="0"/>
        <u val="none"/>
        <vertAlign val="baseline"/>
        <sz val="10"/>
        <color theme="1"/>
        <name val="Arial"/>
        <scheme val="none"/>
      </font>
    </dxf>
    <dxf>
      <border outline="0">
        <bottom style="thin">
          <color theme="1" tint="0.499984740745262"/>
        </bottom>
      </border>
    </dxf>
    <dxf>
      <font>
        <strike val="0"/>
        <outline val="0"/>
        <shadow val="0"/>
        <u val="none"/>
        <vertAlign val="baseline"/>
        <sz val="10"/>
        <color theme="1"/>
        <name val="Arial"/>
        <scheme val="none"/>
      </font>
    </dxf>
    <dxf>
      <font>
        <strike val="0"/>
        <outline val="0"/>
        <shadow val="0"/>
        <u val="none"/>
        <vertAlign val="baseline"/>
        <sz val="10"/>
        <color theme="1"/>
        <name val="Arial"/>
        <scheme val="none"/>
      </font>
      <numFmt numFmtId="13" formatCode="0%"/>
    </dxf>
    <dxf>
      <font>
        <strike val="0"/>
        <outline val="0"/>
        <shadow val="0"/>
        <u val="none"/>
        <vertAlign val="baseline"/>
        <sz val="10"/>
        <color theme="1"/>
        <name val="Arial"/>
        <scheme val="none"/>
      </font>
      <numFmt numFmtId="13" formatCode="0%"/>
    </dxf>
    <dxf>
      <font>
        <strike val="0"/>
        <outline val="0"/>
        <shadow val="0"/>
        <u val="none"/>
        <vertAlign val="baseline"/>
        <sz val="10"/>
        <color theme="1"/>
        <name val="Arial"/>
        <scheme val="none"/>
      </font>
      <numFmt numFmtId="169" formatCode="#,,"/>
    </dxf>
    <dxf>
      <font>
        <strike val="0"/>
        <outline val="0"/>
        <shadow val="0"/>
        <u val="none"/>
        <vertAlign val="baseline"/>
        <sz val="10"/>
        <color theme="1"/>
        <name val="Arial"/>
        <scheme val="none"/>
      </font>
      <numFmt numFmtId="169" formatCode="#,,"/>
    </dxf>
    <dxf>
      <font>
        <strike val="0"/>
        <outline val="0"/>
        <shadow val="0"/>
        <u val="none"/>
        <vertAlign val="baseline"/>
        <sz val="10"/>
        <color theme="1"/>
        <name val="Arial"/>
        <scheme val="none"/>
      </font>
      <numFmt numFmtId="169" formatCode="#,,"/>
    </dxf>
    <dxf>
      <font>
        <strike val="0"/>
        <outline val="0"/>
        <shadow val="0"/>
        <u val="none"/>
        <vertAlign val="baseline"/>
        <sz val="10"/>
        <color theme="1"/>
        <name val="Arial"/>
        <scheme val="none"/>
      </font>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ont>
        <strike val="0"/>
        <outline val="0"/>
        <shadow val="0"/>
        <u val="none"/>
        <vertAlign val="baseline"/>
        <sz val="10"/>
        <color theme="1"/>
        <name val="Arial"/>
        <scheme val="none"/>
      </font>
    </dxf>
    <dxf>
      <border outline="0">
        <bottom style="thin">
          <color theme="1" tint="0.499984740745262"/>
        </bottom>
      </border>
    </dxf>
    <dxf>
      <font>
        <strike val="0"/>
        <outline val="0"/>
        <shadow val="0"/>
        <u val="none"/>
        <vertAlign val="baseline"/>
        <sz val="10"/>
        <color theme="1"/>
        <name val="Arial"/>
        <scheme val="none"/>
      </font>
    </dxf>
    <dxf>
      <font>
        <b val="0"/>
        <i val="0"/>
      </font>
      <fill>
        <patternFill>
          <bgColor theme="0"/>
        </patternFill>
      </fill>
      <border>
        <vertical style="thin">
          <color theme="0"/>
        </vertical>
      </border>
    </dxf>
    <dxf>
      <font>
        <b val="0"/>
        <i val="0"/>
      </font>
      <fill>
        <patternFill>
          <bgColor rgb="FFEEF3FA"/>
        </patternFill>
      </fill>
      <border>
        <vertical style="thin">
          <color theme="0"/>
        </vertical>
      </border>
    </dxf>
    <dxf>
      <fill>
        <patternFill>
          <bgColor rgb="FFE1E8F6"/>
        </patternFill>
      </fill>
      <border>
        <top style="thin">
          <color rgb="FF003469"/>
        </top>
        <bottom style="thin">
          <color rgb="FF003469"/>
        </bottom>
        <vertical style="thin">
          <color theme="0"/>
        </vertical>
      </border>
    </dxf>
    <dxf>
      <font>
        <b/>
        <i val="0"/>
        <u val="none"/>
        <color rgb="FF404040"/>
      </font>
      <fill>
        <patternFill>
          <bgColor rgb="FFC7D6EE"/>
        </patternFill>
      </fill>
      <border>
        <top style="thin">
          <color rgb="FF003469"/>
        </top>
        <bottom style="thin">
          <color rgb="FF003469"/>
        </bottom>
        <vertical style="thin">
          <color theme="0"/>
        </vertical>
      </border>
    </dxf>
    <dxf>
      <font>
        <u val="none"/>
      </font>
      <border>
        <bottom style="thin">
          <color rgb="FF003469"/>
        </bottom>
      </border>
    </dxf>
  </dxfs>
  <tableStyles count="1" defaultTableStyle="TableStyleMedium2" defaultPivotStyle="PivotStyleLight16">
    <tableStyle name="OCHA_table_1" pivot="0" count="5">
      <tableStyleElement type="wholeTable" dxfId="54"/>
      <tableStyleElement type="headerRow" dxfId="53"/>
      <tableStyleElement type="totalRow" dxfId="52"/>
      <tableStyleElement type="firstRowStripe" dxfId="51"/>
      <tableStyleElement type="secondRowStripe" dxfId="50"/>
    </tableStyle>
  </tableStyles>
  <colors>
    <mruColors>
      <color rgb="FF026CB6"/>
      <color rgb="FFFAB07C"/>
      <color rgb="FFF7924C"/>
      <color rgb="FF0C65AF"/>
      <color rgb="FFA6A6A6"/>
      <color rgb="FF7F7F7F"/>
      <color rgb="FFF79552"/>
      <color rgb="FFF8B5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4964536775545E-2"/>
          <c:y val="1.2370347012767799E-4"/>
          <c:w val="0.73184076990376212"/>
          <c:h val="0.99987637795275586"/>
        </c:manualLayout>
      </c:layout>
      <c:barChart>
        <c:barDir val="bar"/>
        <c:grouping val="clustered"/>
        <c:varyColors val="0"/>
        <c:ser>
          <c:idx val="0"/>
          <c:order val="0"/>
          <c:tx>
            <c:strRef>
              <c:f>funding!$C$1</c:f>
              <c:strCache>
                <c:ptCount val="1"/>
                <c:pt idx="0">
                  <c:v>Requirement</c:v>
                </c:pt>
              </c:strCache>
            </c:strRef>
          </c:tx>
          <c:spPr>
            <a:solidFill>
              <a:srgbClr val="0C65AF"/>
            </a:solidFill>
          </c:spPr>
          <c:invertIfNegative val="0"/>
          <c:dLbls>
            <c:numFmt formatCode="#,##0.0" sourceLinked="0"/>
            <c:spPr>
              <a:noFill/>
              <a:ln>
                <a:noFill/>
              </a:ln>
              <a:effectLst/>
            </c:spPr>
            <c:txPr>
              <a:bodyPr/>
              <a:lstStyle/>
              <a:p>
                <a:pPr>
                  <a:defRPr sz="800">
                    <a:solidFill>
                      <a:srgbClr val="026CB6"/>
                    </a:solidFill>
                    <a:latin typeface="Arial" pitchFamily="34" charset="0"/>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funding!$B$2:$B$12</c:f>
              <c:strCache>
                <c:ptCount val="11"/>
                <c:pt idx="0">
                  <c:v>Camp Coord. &amp; Mgmt.</c:v>
                </c:pt>
                <c:pt idx="1">
                  <c:v>Food Security</c:v>
                </c:pt>
                <c:pt idx="2">
                  <c:v>Nutrition</c:v>
                </c:pt>
                <c:pt idx="3">
                  <c:v>WASH</c:v>
                </c:pt>
                <c:pt idx="4">
                  <c:v>Logistics</c:v>
                </c:pt>
                <c:pt idx="5">
                  <c:v>Early Recovery</c:v>
                </c:pt>
                <c:pt idx="6">
                  <c:v>Health</c:v>
                </c:pt>
                <c:pt idx="7">
                  <c:v>Shelter</c:v>
                </c:pt>
                <c:pt idx="8">
                  <c:v>Protection</c:v>
                </c:pt>
                <c:pt idx="9">
                  <c:v>Education</c:v>
                </c:pt>
                <c:pt idx="10">
                  <c:v>Emergency Telecom.</c:v>
                </c:pt>
              </c:strCache>
            </c:strRef>
          </c:cat>
          <c:val>
            <c:numRef>
              <c:f>funding!$C$2:$C$12</c:f>
              <c:numCache>
                <c:formatCode>#,,</c:formatCode>
                <c:ptCount val="11"/>
                <c:pt idx="0">
                  <c:v>433301840</c:v>
                </c:pt>
                <c:pt idx="1">
                  <c:v>136120596</c:v>
                </c:pt>
                <c:pt idx="2">
                  <c:v>50710861</c:v>
                </c:pt>
                <c:pt idx="3">
                  <c:v>29268216</c:v>
                </c:pt>
                <c:pt idx="4">
                  <c:v>25920776</c:v>
                </c:pt>
                <c:pt idx="5">
                  <c:v>19283395</c:v>
                </c:pt>
                <c:pt idx="6">
                  <c:v>15625091</c:v>
                </c:pt>
                <c:pt idx="7">
                  <c:v>14899486</c:v>
                </c:pt>
                <c:pt idx="8">
                  <c:v>10233095</c:v>
                </c:pt>
                <c:pt idx="9">
                  <c:v>4150267</c:v>
                </c:pt>
                <c:pt idx="10">
                  <c:v>4032356</c:v>
                </c:pt>
              </c:numCache>
            </c:numRef>
          </c:val>
        </c:ser>
        <c:dLbls>
          <c:showLegendKey val="0"/>
          <c:showVal val="0"/>
          <c:showCatName val="0"/>
          <c:showSerName val="0"/>
          <c:showPercent val="0"/>
          <c:showBubbleSize val="0"/>
        </c:dLbls>
        <c:gapWidth val="50"/>
        <c:axId val="213377408"/>
        <c:axId val="213378944"/>
      </c:barChart>
      <c:catAx>
        <c:axId val="213377408"/>
        <c:scaling>
          <c:orientation val="maxMin"/>
        </c:scaling>
        <c:delete val="1"/>
        <c:axPos val="l"/>
        <c:numFmt formatCode="General" sourceLinked="0"/>
        <c:majorTickMark val="none"/>
        <c:minorTickMark val="none"/>
        <c:tickLblPos val="nextTo"/>
        <c:crossAx val="213378944"/>
        <c:crosses val="autoZero"/>
        <c:auto val="1"/>
        <c:lblAlgn val="ctr"/>
        <c:lblOffset val="100"/>
        <c:noMultiLvlLbl val="0"/>
      </c:catAx>
      <c:valAx>
        <c:axId val="213378944"/>
        <c:scaling>
          <c:orientation val="minMax"/>
        </c:scaling>
        <c:delete val="1"/>
        <c:axPos val="t"/>
        <c:numFmt formatCode="#,," sourceLinked="1"/>
        <c:majorTickMark val="out"/>
        <c:minorTickMark val="none"/>
        <c:tickLblPos val="nextTo"/>
        <c:crossAx val="213377408"/>
        <c:crosses val="autoZero"/>
        <c:crossBetween val="between"/>
        <c:dispUnits>
          <c:builtInUnit val="millions"/>
          <c:dispUnitsLbl/>
        </c:dispUnits>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(clusters!$F$2,clusters!$F$4)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(clusters!$F$2,clusters!$F$6)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(clusters!$G$2,clusters!$G$4)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(clusters!$G$2,clusters!$G$6)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(clusters!$H$2,clusters!$H$4)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(clusters!$H$2,clusters!$H$6)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(clusters!$B$2,clusters!$B$4)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(clusters!$B$2,clusters!$B$6)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(clusters!$C$2,clusters!$C$4)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(clusters!$C$2,clusters!$C$6)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44473607465732"/>
          <c:y val="0"/>
          <c:w val="0.71872382618839314"/>
          <c:h val="1"/>
        </c:manualLayout>
      </c:layout>
      <c:barChart>
        <c:barDir val="bar"/>
        <c:grouping val="percentStacked"/>
        <c:varyColors val="0"/>
        <c:ser>
          <c:idx val="0"/>
          <c:order val="1"/>
          <c:tx>
            <c:strRef>
              <c:f>funding!$F$1</c:f>
              <c:strCache>
                <c:ptCount val="1"/>
                <c:pt idx="0">
                  <c:v>Funded%</c:v>
                </c:pt>
              </c:strCache>
            </c:strRef>
          </c:tx>
          <c:spPr>
            <a:solidFill>
              <a:srgbClr val="026CB6"/>
            </a:solidFill>
          </c:spPr>
          <c:invertIfNegative val="0"/>
          <c:val>
            <c:numRef>
              <c:f>funding!$F$2:$F$12</c:f>
              <c:numCache>
                <c:formatCode>0%</c:formatCode>
                <c:ptCount val="11"/>
                <c:pt idx="0">
                  <c:v>0.29129982923682024</c:v>
                </c:pt>
                <c:pt idx="1">
                  <c:v>0.51167531620270013</c:v>
                </c:pt>
                <c:pt idx="2">
                  <c:v>0.34413176301621068</c:v>
                </c:pt>
                <c:pt idx="3">
                  <c:v>0</c:v>
                </c:pt>
                <c:pt idx="4">
                  <c:v>5.904252249238217E-2</c:v>
                </c:pt>
                <c:pt idx="5">
                  <c:v>0</c:v>
                </c:pt>
                <c:pt idx="6">
                  <c:v>0</c:v>
                </c:pt>
                <c:pt idx="7">
                  <c:v>0</c:v>
                </c:pt>
                <c:pt idx="8">
                  <c:v>3.8881491865364291E-2</c:v>
                </c:pt>
                <c:pt idx="9">
                  <c:v>0</c:v>
                </c:pt>
                <c:pt idx="10">
                  <c:v>6.7298125463128758E-2</c:v>
                </c:pt>
              </c:numCache>
            </c:numRef>
          </c:val>
        </c:ser>
        <c:ser>
          <c:idx val="1"/>
          <c:order val="2"/>
          <c:tx>
            <c:strRef>
              <c:f>funding!$G$1</c:f>
              <c:strCache>
                <c:ptCount val="1"/>
                <c:pt idx="0">
                  <c:v>Unmet%</c:v>
                </c:pt>
              </c:strCache>
            </c:strRef>
          </c:tx>
          <c:spPr>
            <a:solidFill>
              <a:schemeClr val="bg1">
                <a:lumMod val="85000"/>
              </a:schemeClr>
            </a:solidFill>
          </c:spPr>
          <c:invertIfNegative val="0"/>
          <c:val>
            <c:numRef>
              <c:f>funding!$G$2:$G$12</c:f>
              <c:numCache>
                <c:formatCode>0%</c:formatCode>
                <c:ptCount val="11"/>
                <c:pt idx="0">
                  <c:v>0.70870017076317982</c:v>
                </c:pt>
                <c:pt idx="1">
                  <c:v>0.48832468379729987</c:v>
                </c:pt>
                <c:pt idx="2">
                  <c:v>0.65586823698378938</c:v>
                </c:pt>
                <c:pt idx="3">
                  <c:v>1</c:v>
                </c:pt>
                <c:pt idx="4">
                  <c:v>0.94095747750761782</c:v>
                </c:pt>
                <c:pt idx="5">
                  <c:v>1</c:v>
                </c:pt>
                <c:pt idx="6">
                  <c:v>1</c:v>
                </c:pt>
                <c:pt idx="7">
                  <c:v>1</c:v>
                </c:pt>
                <c:pt idx="8">
                  <c:v>0.96111850813463573</c:v>
                </c:pt>
                <c:pt idx="9">
                  <c:v>1</c:v>
                </c:pt>
                <c:pt idx="10">
                  <c:v>0.93270187453687126</c:v>
                </c:pt>
              </c:numCache>
            </c:numRef>
          </c:val>
        </c:ser>
        <c:dLbls>
          <c:showLegendKey val="0"/>
          <c:showVal val="0"/>
          <c:showCatName val="0"/>
          <c:showSerName val="0"/>
          <c:showPercent val="0"/>
          <c:showBubbleSize val="0"/>
        </c:dLbls>
        <c:gapWidth val="50"/>
        <c:overlap val="100"/>
        <c:axId val="225934720"/>
        <c:axId val="225949568"/>
      </c:barChart>
      <c:barChart>
        <c:barDir val="bar"/>
        <c:grouping val="clustered"/>
        <c:varyColors val="0"/>
        <c:ser>
          <c:idx val="2"/>
          <c:order val="0"/>
          <c:tx>
            <c:v>Funded2</c:v>
          </c:tx>
          <c:spPr>
            <a:solidFill>
              <a:srgbClr val="0C65AF"/>
            </a:solidFill>
          </c:spPr>
          <c:invertIfNegative val="0"/>
          <c:dLbls>
            <c:spPr>
              <a:noFill/>
              <a:ln>
                <a:noFill/>
              </a:ln>
              <a:effectLst/>
            </c:spPr>
            <c:txPr>
              <a:bodyPr/>
              <a:lstStyle/>
              <a:p>
                <a:pPr>
                  <a:defRPr sz="1000">
                    <a:solidFill>
                      <a:srgbClr val="026CB6"/>
                    </a:solidFill>
                    <a:latin typeface="Arial" pitchFamily="34" charset="0"/>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funding!$F$2:$F$12</c:f>
              <c:numCache>
                <c:formatCode>0%</c:formatCode>
                <c:ptCount val="11"/>
                <c:pt idx="0">
                  <c:v>0.29129982923682024</c:v>
                </c:pt>
                <c:pt idx="1">
                  <c:v>0.51167531620270013</c:v>
                </c:pt>
                <c:pt idx="2">
                  <c:v>0.34413176301621068</c:v>
                </c:pt>
                <c:pt idx="3">
                  <c:v>0</c:v>
                </c:pt>
                <c:pt idx="4">
                  <c:v>5.904252249238217E-2</c:v>
                </c:pt>
                <c:pt idx="5">
                  <c:v>0</c:v>
                </c:pt>
                <c:pt idx="6">
                  <c:v>0</c:v>
                </c:pt>
                <c:pt idx="7">
                  <c:v>0</c:v>
                </c:pt>
                <c:pt idx="8">
                  <c:v>3.8881491865364291E-2</c:v>
                </c:pt>
                <c:pt idx="9">
                  <c:v>0</c:v>
                </c:pt>
                <c:pt idx="10">
                  <c:v>6.7298125463128758E-2</c:v>
                </c:pt>
              </c:numCache>
            </c:numRef>
          </c:val>
        </c:ser>
        <c:dLbls>
          <c:showLegendKey val="0"/>
          <c:showVal val="0"/>
          <c:showCatName val="0"/>
          <c:showSerName val="0"/>
          <c:showPercent val="0"/>
          <c:showBubbleSize val="0"/>
        </c:dLbls>
        <c:gapWidth val="50"/>
        <c:axId val="226000256"/>
        <c:axId val="225997568"/>
      </c:barChart>
      <c:catAx>
        <c:axId val="225934720"/>
        <c:scaling>
          <c:orientation val="maxMin"/>
        </c:scaling>
        <c:delete val="1"/>
        <c:axPos val="l"/>
        <c:majorTickMark val="none"/>
        <c:minorTickMark val="none"/>
        <c:tickLblPos val="nextTo"/>
        <c:crossAx val="225949568"/>
        <c:crosses val="autoZero"/>
        <c:auto val="1"/>
        <c:lblAlgn val="ctr"/>
        <c:lblOffset val="100"/>
        <c:noMultiLvlLbl val="0"/>
      </c:catAx>
      <c:valAx>
        <c:axId val="225949568"/>
        <c:scaling>
          <c:orientation val="minMax"/>
        </c:scaling>
        <c:delete val="1"/>
        <c:axPos val="t"/>
        <c:numFmt formatCode="0%" sourceLinked="1"/>
        <c:majorTickMark val="out"/>
        <c:minorTickMark val="none"/>
        <c:tickLblPos val="nextTo"/>
        <c:crossAx val="225934720"/>
        <c:crosses val="autoZero"/>
        <c:crossBetween val="between"/>
      </c:valAx>
      <c:valAx>
        <c:axId val="225997568"/>
        <c:scaling>
          <c:orientation val="minMax"/>
          <c:max val="1"/>
          <c:min val="0"/>
        </c:scaling>
        <c:delete val="1"/>
        <c:axPos val="t"/>
        <c:numFmt formatCode="0%" sourceLinked="1"/>
        <c:majorTickMark val="out"/>
        <c:minorTickMark val="none"/>
        <c:tickLblPos val="nextTo"/>
        <c:crossAx val="226000256"/>
        <c:crosses val="autoZero"/>
        <c:crossBetween val="between"/>
      </c:valAx>
      <c:catAx>
        <c:axId val="226000256"/>
        <c:scaling>
          <c:orientation val="maxMin"/>
        </c:scaling>
        <c:delete val="1"/>
        <c:axPos val="r"/>
        <c:majorTickMark val="out"/>
        <c:minorTickMark val="none"/>
        <c:tickLblPos val="nextTo"/>
        <c:crossAx val="225997568"/>
        <c:crosses val="max"/>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(clusters!$D$2,clusters!$D$4)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(clusters!$D$2,clusters!$D$6)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72667430240023E-3"/>
          <c:y val="0"/>
          <c:w val="0.99484273325697603"/>
          <c:h val="0.99272005609475189"/>
        </c:manualLayout>
      </c:layout>
      <c:pieChart>
        <c:varyColors val="1"/>
        <c:ser>
          <c:idx val="0"/>
          <c:order val="0"/>
          <c:spPr>
            <a:solidFill>
              <a:srgbClr val="FAB07C"/>
            </a:solidFill>
            <a:ln>
              <a:noFill/>
            </a:ln>
          </c:spPr>
          <c:dPt>
            <c:idx val="0"/>
            <c:bubble3D val="0"/>
            <c:spPr>
              <a:solidFill>
                <a:srgbClr val="FAB07C"/>
              </a:solidFill>
              <a:ln w="19050">
                <a:noFill/>
              </a:ln>
              <a:effectLst/>
            </c:spPr>
          </c:dPt>
          <c:val>
            <c:numRef>
              <c:f>Dummy!$B$4</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72667430240023E-3"/>
          <c:y val="0"/>
          <c:w val="0.99484273325697603"/>
          <c:h val="0.99272005609475189"/>
        </c:manualLayout>
      </c:layout>
      <c:pieChart>
        <c:varyColors val="1"/>
        <c:ser>
          <c:idx val="0"/>
          <c:order val="0"/>
          <c:spPr>
            <a:solidFill>
              <a:srgbClr val="FAB07C"/>
            </a:solidFill>
            <a:ln>
              <a:noFill/>
            </a:ln>
          </c:spPr>
          <c:dPt>
            <c:idx val="0"/>
            <c:bubble3D val="0"/>
            <c:spPr>
              <a:solidFill>
                <a:srgbClr val="FAB07C"/>
              </a:solidFill>
              <a:ln w="19050">
                <a:noFill/>
              </a:ln>
              <a:effectLst/>
            </c:spPr>
          </c:dPt>
          <c:val>
            <c:numRef>
              <c:f>Dummy!$B$4</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72667430240023E-3"/>
          <c:y val="0"/>
          <c:w val="0.99484273325697603"/>
          <c:h val="0.99272005609475189"/>
        </c:manualLayout>
      </c:layout>
      <c:pieChart>
        <c:varyColors val="1"/>
        <c:ser>
          <c:idx val="0"/>
          <c:order val="0"/>
          <c:spPr>
            <a:solidFill>
              <a:srgbClr val="FAB07C"/>
            </a:solidFill>
            <a:ln>
              <a:noFill/>
            </a:ln>
          </c:spPr>
          <c:dPt>
            <c:idx val="0"/>
            <c:bubble3D val="0"/>
            <c:spPr>
              <a:solidFill>
                <a:srgbClr val="FAB07C"/>
              </a:solidFill>
              <a:ln w="19050">
                <a:noFill/>
              </a:ln>
              <a:effectLst/>
            </c:spPr>
          </c:dPt>
          <c:val>
            <c:numRef>
              <c:f>Dummy!$B$4</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72667430240023E-3"/>
          <c:y val="0"/>
          <c:w val="0.99484273325697603"/>
          <c:h val="0.99272005609475189"/>
        </c:manualLayout>
      </c:layout>
      <c:pieChart>
        <c:varyColors val="1"/>
        <c:ser>
          <c:idx val="0"/>
          <c:order val="0"/>
          <c:spPr>
            <a:solidFill>
              <a:srgbClr val="FAB07C"/>
            </a:solidFill>
            <a:ln>
              <a:noFill/>
            </a:ln>
          </c:spPr>
          <c:dPt>
            <c:idx val="0"/>
            <c:bubble3D val="0"/>
            <c:spPr>
              <a:solidFill>
                <a:srgbClr val="FAB07C"/>
              </a:solidFill>
              <a:ln w="19050">
                <a:noFill/>
              </a:ln>
              <a:effectLst/>
            </c:spPr>
          </c:dPt>
          <c:val>
            <c:numRef>
              <c:f>Dummy!$B$4</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72667430240023E-3"/>
          <c:y val="0"/>
          <c:w val="0.99484273325697603"/>
          <c:h val="0.99272005609475189"/>
        </c:manualLayout>
      </c:layout>
      <c:pieChart>
        <c:varyColors val="1"/>
        <c:ser>
          <c:idx val="0"/>
          <c:order val="0"/>
          <c:spPr>
            <a:solidFill>
              <a:srgbClr val="FAB07C"/>
            </a:solidFill>
            <a:ln>
              <a:noFill/>
            </a:ln>
          </c:spPr>
          <c:dPt>
            <c:idx val="0"/>
            <c:bubble3D val="0"/>
            <c:spPr>
              <a:solidFill>
                <a:srgbClr val="FAB07C"/>
              </a:solidFill>
              <a:ln w="19050">
                <a:noFill/>
              </a:ln>
              <a:effectLst/>
            </c:spPr>
          </c:dPt>
          <c:val>
            <c:numRef>
              <c:f>Dummy!$B$4</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72667430240023E-3"/>
          <c:y val="0"/>
          <c:w val="0.99484273325697603"/>
          <c:h val="0.99272005609475189"/>
        </c:manualLayout>
      </c:layout>
      <c:pieChart>
        <c:varyColors val="1"/>
        <c:ser>
          <c:idx val="0"/>
          <c:order val="0"/>
          <c:spPr>
            <a:solidFill>
              <a:srgbClr val="FAB07C"/>
            </a:solidFill>
            <a:ln>
              <a:noFill/>
            </a:ln>
          </c:spPr>
          <c:dPt>
            <c:idx val="0"/>
            <c:bubble3D val="0"/>
            <c:spPr>
              <a:solidFill>
                <a:srgbClr val="FAB07C"/>
              </a:solidFill>
              <a:ln w="19050">
                <a:noFill/>
              </a:ln>
              <a:effectLst/>
            </c:spPr>
          </c:dPt>
          <c:val>
            <c:numRef>
              <c:f>Dummy!$B$4</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2.6812160757552619E-2"/>
          <c:w val="0.95778214099415593"/>
          <c:h val="0.97318783924244734"/>
        </c:manualLayout>
      </c:layout>
      <c:pieChart>
        <c:varyColors val="1"/>
        <c:ser>
          <c:idx val="0"/>
          <c:order val="0"/>
          <c:dPt>
            <c:idx val="0"/>
            <c:bubble3D val="0"/>
            <c:spPr>
              <a:solidFill>
                <a:srgbClr val="0C65AF"/>
              </a:solidFill>
            </c:spPr>
          </c:dPt>
          <c:dPt>
            <c:idx val="1"/>
            <c:bubble3D val="0"/>
            <c:spPr>
              <a:solidFill>
                <a:schemeClr val="bg1">
                  <a:lumMod val="85000"/>
                </a:schemeClr>
              </a:solidFill>
            </c:spPr>
          </c:dPt>
          <c:val>
            <c:numRef>
              <c:f>funding!$D$16:$E$16</c:f>
              <c:numCache>
                <c:formatCode>#,,</c:formatCode>
                <c:ptCount val="2"/>
                <c:pt idx="0">
                  <c:v>217266896</c:v>
                </c:pt>
                <c:pt idx="1">
                  <c:v>528024784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1.2357830271217499E-4"/>
          <c:w val="0.78556821872355498"/>
          <c:h val="0.99987642169728785"/>
        </c:manualLayout>
      </c:layout>
      <c:barChart>
        <c:barDir val="bar"/>
        <c:grouping val="clustered"/>
        <c:varyColors val="0"/>
        <c:ser>
          <c:idx val="0"/>
          <c:order val="0"/>
          <c:spPr>
            <a:solidFill>
              <a:srgbClr val="0C65AF"/>
            </a:solidFill>
          </c:spPr>
          <c:invertIfNegative val="0"/>
          <c:dLbls>
            <c:numFmt formatCode="#,##0.0" sourceLinked="0"/>
            <c:spPr>
              <a:noFill/>
              <a:ln>
                <a:noFill/>
              </a:ln>
              <a:effectLst/>
            </c:spPr>
            <c:txPr>
              <a:bodyPr/>
              <a:lstStyle/>
              <a:p>
                <a:pPr>
                  <a:defRPr sz="900">
                    <a:solidFill>
                      <a:srgbClr val="026CB6"/>
                    </a:solidFill>
                    <a:latin typeface="Arial" pitchFamily="34" charset="0"/>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funding!$N$2:$N$12</c:f>
              <c:strCache>
                <c:ptCount val="11"/>
                <c:pt idx="0">
                  <c:v>United States</c:v>
                </c:pt>
                <c:pt idx="1">
                  <c:v>Japan</c:v>
                </c:pt>
                <c:pt idx="2">
                  <c:v>United Kingdom</c:v>
                </c:pt>
                <c:pt idx="3">
                  <c:v>Canada</c:v>
                </c:pt>
                <c:pt idx="4">
                  <c:v>Germany</c:v>
                </c:pt>
                <c:pt idx="5">
                  <c:v>Australia</c:v>
                </c:pt>
                <c:pt idx="6">
                  <c:v>European Commission</c:v>
                </c:pt>
                <c:pt idx="7">
                  <c:v>Switzerland</c:v>
                </c:pt>
                <c:pt idx="8">
                  <c:v>Denmark</c:v>
                </c:pt>
                <c:pt idx="9">
                  <c:v>Finland</c:v>
                </c:pt>
                <c:pt idx="10">
                  <c:v>Others</c:v>
                </c:pt>
              </c:strCache>
            </c:strRef>
          </c:cat>
          <c:val>
            <c:numRef>
              <c:f>funding!$O$2:$O$12</c:f>
              <c:numCache>
                <c:formatCode>#,,</c:formatCode>
                <c:ptCount val="11"/>
                <c:pt idx="0">
                  <c:v>50106536</c:v>
                </c:pt>
                <c:pt idx="1">
                  <c:v>35500000</c:v>
                </c:pt>
                <c:pt idx="2">
                  <c:v>22577242</c:v>
                </c:pt>
                <c:pt idx="3">
                  <c:v>12171373</c:v>
                </c:pt>
                <c:pt idx="4">
                  <c:v>4213995</c:v>
                </c:pt>
                <c:pt idx="5">
                  <c:v>4188537</c:v>
                </c:pt>
                <c:pt idx="6">
                  <c:v>3874564</c:v>
                </c:pt>
                <c:pt idx="7">
                  <c:v>2421423</c:v>
                </c:pt>
                <c:pt idx="8">
                  <c:v>1489000</c:v>
                </c:pt>
                <c:pt idx="9">
                  <c:v>1293661</c:v>
                </c:pt>
                <c:pt idx="10">
                  <c:v>79430565</c:v>
                </c:pt>
              </c:numCache>
            </c:numRef>
          </c:val>
        </c:ser>
        <c:dLbls>
          <c:showLegendKey val="0"/>
          <c:showVal val="0"/>
          <c:showCatName val="0"/>
          <c:showSerName val="0"/>
          <c:showPercent val="0"/>
          <c:showBubbleSize val="0"/>
        </c:dLbls>
        <c:gapWidth val="50"/>
        <c:axId val="226254848"/>
        <c:axId val="226257152"/>
      </c:barChart>
      <c:catAx>
        <c:axId val="226254848"/>
        <c:scaling>
          <c:orientation val="maxMin"/>
        </c:scaling>
        <c:delete val="1"/>
        <c:axPos val="l"/>
        <c:numFmt formatCode="General" sourceLinked="0"/>
        <c:majorTickMark val="none"/>
        <c:minorTickMark val="none"/>
        <c:tickLblPos val="nextTo"/>
        <c:crossAx val="226257152"/>
        <c:crosses val="autoZero"/>
        <c:auto val="1"/>
        <c:lblAlgn val="ctr"/>
        <c:lblOffset val="100"/>
        <c:noMultiLvlLbl val="0"/>
      </c:catAx>
      <c:valAx>
        <c:axId val="226257152"/>
        <c:scaling>
          <c:orientation val="minMax"/>
        </c:scaling>
        <c:delete val="1"/>
        <c:axPos val="t"/>
        <c:numFmt formatCode="#,," sourceLinked="1"/>
        <c:majorTickMark val="out"/>
        <c:minorTickMark val="none"/>
        <c:tickLblPos val="nextTo"/>
        <c:crossAx val="226254848"/>
        <c:crosses val="autoZero"/>
        <c:crossBetween val="between"/>
        <c:dispUnits>
          <c:builtInUnit val="millions"/>
          <c:dispUnitsLbl/>
        </c:dispUnits>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9494150892075732E-2"/>
          <c:w val="0.86741111488338363"/>
          <c:h val="0.73946403757450085"/>
        </c:manualLayout>
      </c:layout>
      <c:barChart>
        <c:barDir val="col"/>
        <c:grouping val="clustered"/>
        <c:varyColors val="0"/>
        <c:ser>
          <c:idx val="0"/>
          <c:order val="0"/>
          <c:tx>
            <c:strRef>
              <c:f>key_figures!$B$2</c:f>
              <c:strCache>
                <c:ptCount val="1"/>
                <c:pt idx="0">
                  <c:v>in million</c:v>
                </c:pt>
              </c:strCache>
            </c:strRef>
          </c:tx>
          <c:spPr>
            <a:solidFill>
              <a:schemeClr val="bg1">
                <a:lumMod val="85000"/>
              </a:schemeClr>
            </a:solidFill>
          </c:spPr>
          <c:invertIfNegative val="0"/>
          <c:dLbls>
            <c:spPr>
              <a:noFill/>
              <a:ln>
                <a:noFill/>
              </a:ln>
              <a:effectLst/>
            </c:spPr>
            <c:txPr>
              <a:bodyPr/>
              <a:lstStyle/>
              <a:p>
                <a:pPr>
                  <a:defRPr sz="1600">
                    <a:solidFill>
                      <a:schemeClr val="bg1">
                        <a:lumMod val="65000"/>
                      </a:schemeClr>
                    </a:solidFill>
                    <a:latin typeface="Arial" pitchFamily="34" charset="0"/>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key_figures!$A$3:$A$6</c:f>
              <c:numCache>
                <c:formatCode>mmm</c:formatCode>
                <c:ptCount val="4"/>
                <c:pt idx="0">
                  <c:v>41334</c:v>
                </c:pt>
                <c:pt idx="1">
                  <c:v>41365</c:v>
                </c:pt>
                <c:pt idx="2">
                  <c:v>41395</c:v>
                </c:pt>
                <c:pt idx="3">
                  <c:v>41426</c:v>
                </c:pt>
              </c:numCache>
            </c:numRef>
          </c:cat>
          <c:val>
            <c:numRef>
              <c:f>key_figures!$B$3:$B$6</c:f>
              <c:numCache>
                <c:formatCode>#,,</c:formatCode>
                <c:ptCount val="4"/>
                <c:pt idx="0">
                  <c:v>2000000</c:v>
                </c:pt>
                <c:pt idx="1">
                  <c:v>5000000</c:v>
                </c:pt>
                <c:pt idx="2">
                  <c:v>7000000</c:v>
                </c:pt>
                <c:pt idx="3">
                  <c:v>100000000</c:v>
                </c:pt>
              </c:numCache>
            </c:numRef>
          </c:val>
        </c:ser>
        <c:dLbls>
          <c:showLegendKey val="0"/>
          <c:showVal val="0"/>
          <c:showCatName val="0"/>
          <c:showSerName val="0"/>
          <c:showPercent val="0"/>
          <c:showBubbleSize val="0"/>
        </c:dLbls>
        <c:gapWidth val="50"/>
        <c:axId val="231376768"/>
        <c:axId val="231378304"/>
      </c:barChart>
      <c:dateAx>
        <c:axId val="231376768"/>
        <c:scaling>
          <c:orientation val="minMax"/>
        </c:scaling>
        <c:delete val="0"/>
        <c:axPos val="b"/>
        <c:numFmt formatCode="mmm" sourceLinked="1"/>
        <c:majorTickMark val="none"/>
        <c:minorTickMark val="none"/>
        <c:tickLblPos val="nextTo"/>
        <c:spPr>
          <a:noFill/>
          <a:ln>
            <a:noFill/>
          </a:ln>
        </c:spPr>
        <c:txPr>
          <a:bodyPr/>
          <a:lstStyle/>
          <a:p>
            <a:pPr>
              <a:defRPr>
                <a:solidFill>
                  <a:schemeClr val="bg1">
                    <a:lumMod val="50000"/>
                  </a:schemeClr>
                </a:solidFill>
                <a:latin typeface="Arial" pitchFamily="34" charset="0"/>
                <a:cs typeface="Arial" pitchFamily="34" charset="0"/>
              </a:defRPr>
            </a:pPr>
            <a:endParaRPr lang="en-US"/>
          </a:p>
        </c:txPr>
        <c:crossAx val="231378304"/>
        <c:crosses val="autoZero"/>
        <c:auto val="1"/>
        <c:lblOffset val="100"/>
        <c:baseTimeUnit val="months"/>
      </c:dateAx>
      <c:valAx>
        <c:axId val="231378304"/>
        <c:scaling>
          <c:orientation val="minMax"/>
        </c:scaling>
        <c:delete val="1"/>
        <c:axPos val="l"/>
        <c:numFmt formatCode="#,," sourceLinked="1"/>
        <c:majorTickMark val="out"/>
        <c:minorTickMark val="none"/>
        <c:tickLblPos val="nextTo"/>
        <c:crossAx val="23137676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36382952130984"/>
          <c:y val="2.1679806284069202E-2"/>
          <c:w val="0.48661994173805195"/>
          <c:h val="0.94890959798245067"/>
        </c:manualLayout>
      </c:layout>
      <c:pieChart>
        <c:varyColors val="1"/>
        <c:ser>
          <c:idx val="0"/>
          <c:order val="1"/>
          <c:tx>
            <c:strRef>
              <c:f>key_figures!$H$2</c:f>
              <c:strCache>
                <c:ptCount val="1"/>
                <c:pt idx="0">
                  <c:v>in million</c:v>
                </c:pt>
              </c:strCache>
            </c:strRef>
          </c:tx>
          <c:spPr>
            <a:solidFill>
              <a:schemeClr val="bg1">
                <a:lumMod val="85000"/>
              </a:schemeClr>
            </a:solidFill>
            <a:ln w="31750">
              <a:solidFill>
                <a:schemeClr val="bg1"/>
              </a:solidFill>
            </a:ln>
          </c:spPr>
          <c:dLbls>
            <c:dLbl>
              <c:idx val="0"/>
              <c:layout>
                <c:manualLayout>
                  <c:x val="3.8789689811840361E-2"/>
                  <c:y val="-0.3524812506362906"/>
                </c:manualLayout>
              </c:layout>
              <c:spPr>
                <a:noFill/>
                <a:ln>
                  <a:noFill/>
                </a:ln>
                <a:effectLst/>
              </c:spPr>
              <c:txPr>
                <a:bodyPr anchorCtr="0"/>
                <a:lstStyle/>
                <a:p>
                  <a:pPr algn="l">
                    <a:defRPr sz="900">
                      <a:solidFill>
                        <a:schemeClr val="bg1">
                          <a:lumMod val="50000"/>
                        </a:schemeClr>
                      </a:solidFill>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230180067525322"/>
                      <c:h val="0.37148211410623322"/>
                    </c:manualLayout>
                  </c15:layout>
                </c:ext>
              </c:extLst>
            </c:dLbl>
            <c:dLbl>
              <c:idx val="1"/>
              <c:layout>
                <c:manualLayout>
                  <c:x val="-5.2520233880808752E-2"/>
                  <c:y val="-1.533394417233201E-2"/>
                </c:manualLayout>
              </c:layout>
              <c:spPr>
                <a:noFill/>
                <a:ln>
                  <a:noFill/>
                </a:ln>
                <a:effectLst/>
              </c:spPr>
              <c:txPr>
                <a:bodyPr anchorCtr="0"/>
                <a:lstStyle/>
                <a:p>
                  <a:pPr algn="r">
                    <a:defRPr sz="900">
                      <a:solidFill>
                        <a:schemeClr val="bg1">
                          <a:lumMod val="50000"/>
                        </a:schemeClr>
                      </a:solidFill>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2140569236452175"/>
                      <c:h val="0.34983956049756981"/>
                    </c:manualLayout>
                  </c15:layout>
                </c:ext>
              </c:extLst>
            </c:dLbl>
            <c:dLbl>
              <c:idx val="2"/>
              <c:layout>
                <c:manualLayout>
                  <c:x val="-0.18463057664665597"/>
                  <c:y val="2.1428674255489541E-2"/>
                </c:manualLayout>
              </c:layout>
              <c:spPr>
                <a:noFill/>
                <a:ln>
                  <a:noFill/>
                </a:ln>
                <a:effectLst/>
              </c:spPr>
              <c:txPr>
                <a:bodyPr anchorCtr="0"/>
                <a:lstStyle/>
                <a:p>
                  <a:pPr algn="r">
                    <a:defRPr sz="900">
                      <a:solidFill>
                        <a:schemeClr val="bg1">
                          <a:lumMod val="50000"/>
                        </a:schemeClr>
                      </a:solidFill>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20705142301926441"/>
                      <c:h val="0.27142894848968174"/>
                    </c:manualLayout>
                  </c15:layout>
                </c:ext>
              </c:extLst>
            </c:dLbl>
            <c:spPr>
              <a:noFill/>
              <a:ln>
                <a:noFill/>
              </a:ln>
              <a:effectLst/>
            </c:spPr>
            <c:txPr>
              <a:bodyPr/>
              <a:lstStyle/>
              <a:p>
                <a:pPr>
                  <a:defRPr>
                    <a:solidFill>
                      <a:schemeClr val="bg1">
                        <a:lumMod val="50000"/>
                      </a:schemeClr>
                    </a:solidFil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key_figures!$G$3:$G$5</c:f>
              <c:strCache>
                <c:ptCount val="3"/>
                <c:pt idx="0">
                  <c:v>lorem ipsum 1</c:v>
                </c:pt>
                <c:pt idx="1">
                  <c:v>lorem ipsum 2</c:v>
                </c:pt>
                <c:pt idx="2">
                  <c:v>lorem ipsum 3</c:v>
                </c:pt>
              </c:strCache>
            </c:strRef>
          </c:cat>
          <c:val>
            <c:numRef>
              <c:f>key_figures!$H$3:$H$5</c:f>
              <c:numCache>
                <c:formatCode>_-* #,##0_-;\-* #,##0_-;_-* "-"??_-;_-@_-</c:formatCode>
                <c:ptCount val="3"/>
                <c:pt idx="0">
                  <c:v>125000</c:v>
                </c:pt>
                <c:pt idx="1">
                  <c:v>56400</c:v>
                </c:pt>
                <c:pt idx="2">
                  <c:v>38750</c:v>
                </c:pt>
              </c:numCache>
            </c:numRef>
          </c:val>
        </c:ser>
        <c:dLbls>
          <c:showLegendKey val="0"/>
          <c:showVal val="0"/>
          <c:showCatName val="0"/>
          <c:showSerName val="0"/>
          <c:showPercent val="0"/>
          <c:showBubbleSize val="0"/>
          <c:showLeaderLines val="0"/>
        </c:dLbls>
        <c:firstSliceAng val="0"/>
      </c:pieChart>
      <c:pieChart>
        <c:varyColors val="1"/>
        <c:ser>
          <c:idx val="1"/>
          <c:order val="0"/>
          <c:tx>
            <c:v>LabelSerie</c:v>
          </c:tx>
          <c:spPr>
            <a:noFill/>
            <a:ln>
              <a:noFill/>
            </a:ln>
          </c:spPr>
          <c:dLbls>
            <c:dLbl>
              <c:idx val="0"/>
              <c:layout>
                <c:manualLayout>
                  <c:x val="-0.19697730091430879"/>
                  <c:y val="-0.10631129082211535"/>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18079047811331275"/>
                  <c:y val="-0.10775636127211194"/>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solidFill>
                      <a:schemeClr val="tx1">
                        <a:lumMod val="65000"/>
                        <a:lumOff val="35000"/>
                      </a:schemeClr>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key_figures!$H$3:$H$5</c:f>
              <c:numCache>
                <c:formatCode>_-* #,##0_-;\-* #,##0_-;_-* "-"??_-;_-@_-</c:formatCode>
                <c:ptCount val="3"/>
                <c:pt idx="0">
                  <c:v>125000</c:v>
                </c:pt>
                <c:pt idx="1">
                  <c:v>56400</c:v>
                </c:pt>
                <c:pt idx="2">
                  <c:v>38750</c:v>
                </c:pt>
              </c:numCache>
            </c:numRef>
          </c:val>
        </c:ser>
        <c:dLbls>
          <c:showLegendKey val="0"/>
          <c:showVal val="0"/>
          <c:showCatName val="0"/>
          <c:showSerName val="0"/>
          <c:showPercent val="0"/>
          <c:showBubbleSize val="0"/>
          <c:showLeaderLines val="1"/>
        </c:dLbls>
        <c:firstSliceAng val="0"/>
      </c:pieChart>
      <c:spPr>
        <a:noFill/>
        <a:ln>
          <a:noFill/>
        </a:ln>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987854044206"/>
          <c:y val="0.12672042895114977"/>
          <c:w val="0.84589853301435736"/>
          <c:h val="0.69223772479138468"/>
        </c:manualLayout>
      </c:layout>
      <c:lineChart>
        <c:grouping val="standard"/>
        <c:varyColors val="0"/>
        <c:ser>
          <c:idx val="0"/>
          <c:order val="0"/>
          <c:tx>
            <c:strRef>
              <c:f>key_figures!$E$2</c:f>
              <c:strCache>
                <c:ptCount val="1"/>
                <c:pt idx="0">
                  <c:v>In million</c:v>
                </c:pt>
              </c:strCache>
            </c:strRef>
          </c:tx>
          <c:spPr>
            <a:ln>
              <a:solidFill>
                <a:schemeClr val="bg1">
                  <a:lumMod val="65000"/>
                </a:schemeClr>
              </a:solidFill>
            </a:ln>
          </c:spPr>
          <c:marker>
            <c:symbol val="none"/>
          </c:marker>
          <c:cat>
            <c:numRef>
              <c:f>key_figures!$D$3:$D$23</c:f>
              <c:numCache>
                <c:formatCode>yyyy</c:formatCode>
                <c:ptCount val="21"/>
                <c:pt idx="0">
                  <c:v>33604</c:v>
                </c:pt>
                <c:pt idx="1">
                  <c:v>33970</c:v>
                </c:pt>
                <c:pt idx="2">
                  <c:v>34335</c:v>
                </c:pt>
                <c:pt idx="3">
                  <c:v>34700</c:v>
                </c:pt>
                <c:pt idx="4">
                  <c:v>35065</c:v>
                </c:pt>
                <c:pt idx="5">
                  <c:v>35431</c:v>
                </c:pt>
                <c:pt idx="6">
                  <c:v>35796</c:v>
                </c:pt>
                <c:pt idx="7">
                  <c:v>36161</c:v>
                </c:pt>
                <c:pt idx="8">
                  <c:v>36526</c:v>
                </c:pt>
                <c:pt idx="9">
                  <c:v>36892</c:v>
                </c:pt>
                <c:pt idx="10">
                  <c:v>37257</c:v>
                </c:pt>
                <c:pt idx="11">
                  <c:v>37622</c:v>
                </c:pt>
                <c:pt idx="12">
                  <c:v>37987</c:v>
                </c:pt>
                <c:pt idx="13">
                  <c:v>38353</c:v>
                </c:pt>
                <c:pt idx="14">
                  <c:v>38718</c:v>
                </c:pt>
                <c:pt idx="15">
                  <c:v>39083</c:v>
                </c:pt>
                <c:pt idx="16">
                  <c:v>39448</c:v>
                </c:pt>
                <c:pt idx="17">
                  <c:v>39814</c:v>
                </c:pt>
                <c:pt idx="18">
                  <c:v>40179</c:v>
                </c:pt>
                <c:pt idx="19">
                  <c:v>40544</c:v>
                </c:pt>
                <c:pt idx="20">
                  <c:v>40909</c:v>
                </c:pt>
              </c:numCache>
            </c:numRef>
          </c:cat>
          <c:val>
            <c:numRef>
              <c:f>key_figures!$E$3:$E$23</c:f>
              <c:numCache>
                <c:formatCode>General</c:formatCode>
                <c:ptCount val="21"/>
                <c:pt idx="0">
                  <c:v>2.7</c:v>
                </c:pt>
                <c:pt idx="1">
                  <c:v>3.9</c:v>
                </c:pt>
                <c:pt idx="2">
                  <c:v>2.7</c:v>
                </c:pt>
                <c:pt idx="3">
                  <c:v>2.2999999999999998</c:v>
                </c:pt>
                <c:pt idx="4">
                  <c:v>2.2999999999999998</c:v>
                </c:pt>
                <c:pt idx="5">
                  <c:v>1.5</c:v>
                </c:pt>
                <c:pt idx="6">
                  <c:v>2.1</c:v>
                </c:pt>
                <c:pt idx="7">
                  <c:v>2.4</c:v>
                </c:pt>
                <c:pt idx="8">
                  <c:v>1.9</c:v>
                </c:pt>
                <c:pt idx="9">
                  <c:v>2.7</c:v>
                </c:pt>
                <c:pt idx="10">
                  <c:v>4.5</c:v>
                </c:pt>
                <c:pt idx="11">
                  <c:v>7.3</c:v>
                </c:pt>
                <c:pt idx="12">
                  <c:v>3.4</c:v>
                </c:pt>
                <c:pt idx="13">
                  <c:v>6.3</c:v>
                </c:pt>
                <c:pt idx="14">
                  <c:v>6.3</c:v>
                </c:pt>
                <c:pt idx="15">
                  <c:v>6.1</c:v>
                </c:pt>
                <c:pt idx="16">
                  <c:v>8.5</c:v>
                </c:pt>
                <c:pt idx="17">
                  <c:v>10.3</c:v>
                </c:pt>
                <c:pt idx="18">
                  <c:v>11.2</c:v>
                </c:pt>
                <c:pt idx="19">
                  <c:v>8.9</c:v>
                </c:pt>
                <c:pt idx="20">
                  <c:v>8.9</c:v>
                </c:pt>
              </c:numCache>
            </c:numRef>
          </c:val>
          <c:smooth val="0"/>
        </c:ser>
        <c:dLbls>
          <c:showLegendKey val="0"/>
          <c:showVal val="0"/>
          <c:showCatName val="0"/>
          <c:showSerName val="0"/>
          <c:showPercent val="0"/>
          <c:showBubbleSize val="0"/>
        </c:dLbls>
        <c:marker val="1"/>
        <c:smooth val="0"/>
        <c:axId val="222027136"/>
        <c:axId val="222033024"/>
      </c:lineChart>
      <c:dateAx>
        <c:axId val="222027136"/>
        <c:scaling>
          <c:orientation val="minMax"/>
        </c:scaling>
        <c:delete val="0"/>
        <c:axPos val="b"/>
        <c:numFmt formatCode="yyyy" sourceLinked="1"/>
        <c:majorTickMark val="none"/>
        <c:minorTickMark val="none"/>
        <c:tickLblPos val="nextTo"/>
        <c:spPr>
          <a:noFill/>
          <a:ln w="15875">
            <a:solidFill>
              <a:schemeClr val="bg1">
                <a:lumMod val="65000"/>
              </a:schemeClr>
            </a:solidFill>
          </a:ln>
        </c:spPr>
        <c:txPr>
          <a:bodyPr/>
          <a:lstStyle/>
          <a:p>
            <a:pPr>
              <a:defRPr sz="800">
                <a:solidFill>
                  <a:schemeClr val="bg1">
                    <a:lumMod val="50000"/>
                  </a:schemeClr>
                </a:solidFill>
                <a:latin typeface="Arial" pitchFamily="34" charset="0"/>
                <a:cs typeface="Arial" pitchFamily="34" charset="0"/>
              </a:defRPr>
            </a:pPr>
            <a:endParaRPr lang="en-US"/>
          </a:p>
        </c:txPr>
        <c:crossAx val="222033024"/>
        <c:crosses val="autoZero"/>
        <c:auto val="1"/>
        <c:lblOffset val="100"/>
        <c:baseTimeUnit val="years"/>
        <c:majorUnit val="4"/>
        <c:majorTimeUnit val="years"/>
      </c:dateAx>
      <c:valAx>
        <c:axId val="222033024"/>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spPr>
          <a:ln>
            <a:noFill/>
          </a:ln>
        </c:spPr>
        <c:txPr>
          <a:bodyPr/>
          <a:lstStyle/>
          <a:p>
            <a:pPr>
              <a:defRPr sz="1000">
                <a:solidFill>
                  <a:schemeClr val="bg1">
                    <a:lumMod val="50000"/>
                  </a:schemeClr>
                </a:solidFill>
                <a:latin typeface="Arial" panose="020B0604020202020204" pitchFamily="34" charset="0"/>
                <a:cs typeface="Arial" panose="020B0604020202020204" pitchFamily="34" charset="0"/>
              </a:defRPr>
            </a:pPr>
            <a:endParaRPr lang="en-US"/>
          </a:p>
        </c:txPr>
        <c:crossAx val="222027136"/>
        <c:crosses val="autoZero"/>
        <c:crossBetween val="between"/>
        <c:majorUnit val="6"/>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rgbClr val="F79552"/>
              </a:solidFill>
              <a:ln w="19050">
                <a:noFill/>
              </a:ln>
              <a:effectLst/>
            </c:spPr>
          </c:dPt>
          <c:val>
            <c:numRef>
              <c:f>(clusters!$E$2,clusters!$E$4)</c:f>
              <c:numCache>
                <c:formatCode>General</c:formatCode>
                <c:ptCount val="2"/>
                <c:pt idx="0">
                  <c:v>650000</c:v>
                </c:pt>
                <c:pt idx="1">
                  <c:v>350000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73180625149127E-2"/>
          <c:y val="3.9930737824438609E-2"/>
          <c:w val="0.92527845382963492"/>
          <c:h val="0.90800896823233213"/>
        </c:manualLayout>
      </c:layout>
      <c:pieChart>
        <c:varyColors val="1"/>
        <c:ser>
          <c:idx val="0"/>
          <c:order val="0"/>
          <c:spPr>
            <a:ln>
              <a:noFill/>
            </a:ln>
          </c:spPr>
          <c:dPt>
            <c:idx val="0"/>
            <c:bubble3D val="0"/>
            <c:spPr>
              <a:solidFill>
                <a:srgbClr val="0C65AF"/>
              </a:solidFill>
              <a:ln w="19050">
                <a:noFill/>
              </a:ln>
              <a:effectLst/>
            </c:spPr>
          </c:dPt>
          <c:dPt>
            <c:idx val="1"/>
            <c:bubble3D val="0"/>
            <c:spPr>
              <a:solidFill>
                <a:schemeClr val="bg1">
                  <a:lumMod val="65000"/>
                </a:schemeClr>
              </a:solidFill>
              <a:ln w="19050">
                <a:noFill/>
              </a:ln>
              <a:effectLst/>
            </c:spPr>
          </c:dPt>
          <c:val>
            <c:numRef>
              <c:f>(clusters!$E$2,clusters!$E$6)</c:f>
              <c:numCache>
                <c:formatCode>General</c:formatCode>
                <c:ptCount val="2"/>
                <c:pt idx="0">
                  <c:v>650000</c:v>
                </c:pt>
                <c:pt idx="1">
                  <c:v>150000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9.xml"/><Relationship Id="rId18" Type="http://schemas.openxmlformats.org/officeDocument/2006/relationships/chart" Target="../charts/chart14.xml"/><Relationship Id="rId26" Type="http://schemas.openxmlformats.org/officeDocument/2006/relationships/image" Target="../media/image11.emf"/><Relationship Id="rId39" Type="http://schemas.openxmlformats.org/officeDocument/2006/relationships/image" Target="../media/image16.emf"/><Relationship Id="rId3" Type="http://schemas.openxmlformats.org/officeDocument/2006/relationships/image" Target="../media/image1.png"/><Relationship Id="rId21" Type="http://schemas.openxmlformats.org/officeDocument/2006/relationships/image" Target="../media/image6.emf"/><Relationship Id="rId34" Type="http://schemas.openxmlformats.org/officeDocument/2006/relationships/chart" Target="../charts/chart19.xml"/><Relationship Id="rId42" Type="http://schemas.openxmlformats.org/officeDocument/2006/relationships/chart" Target="../charts/chart25.xml"/><Relationship Id="rId47" Type="http://schemas.openxmlformats.org/officeDocument/2006/relationships/image" Target="../media/image20.emf"/><Relationship Id="rId7" Type="http://schemas.openxmlformats.org/officeDocument/2006/relationships/chart" Target="../charts/chart5.xml"/><Relationship Id="rId12" Type="http://schemas.openxmlformats.org/officeDocument/2006/relationships/chart" Target="../charts/chart8.xml"/><Relationship Id="rId17" Type="http://schemas.openxmlformats.org/officeDocument/2006/relationships/chart" Target="../charts/chart13.xml"/><Relationship Id="rId25" Type="http://schemas.openxmlformats.org/officeDocument/2006/relationships/image" Target="../media/image10.emf"/><Relationship Id="rId33" Type="http://schemas.openxmlformats.org/officeDocument/2006/relationships/chart" Target="../charts/chart18.xml"/><Relationship Id="rId38" Type="http://schemas.openxmlformats.org/officeDocument/2006/relationships/chart" Target="../charts/chart23.xml"/><Relationship Id="rId46" Type="http://schemas.openxmlformats.org/officeDocument/2006/relationships/chart" Target="../charts/chart27.xml"/><Relationship Id="rId2" Type="http://schemas.openxmlformats.org/officeDocument/2006/relationships/chart" Target="../charts/chart2.xml"/><Relationship Id="rId16" Type="http://schemas.openxmlformats.org/officeDocument/2006/relationships/chart" Target="../charts/chart12.xml"/><Relationship Id="rId20" Type="http://schemas.openxmlformats.org/officeDocument/2006/relationships/image" Target="../media/image5.emf"/><Relationship Id="rId29" Type="http://schemas.openxmlformats.org/officeDocument/2006/relationships/image" Target="../media/image14.emf"/><Relationship Id="rId41" Type="http://schemas.openxmlformats.org/officeDocument/2006/relationships/image" Target="../media/image17.emf"/><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image" Target="../media/image4.emf"/><Relationship Id="rId24" Type="http://schemas.openxmlformats.org/officeDocument/2006/relationships/image" Target="../media/image9.emf"/><Relationship Id="rId32" Type="http://schemas.openxmlformats.org/officeDocument/2006/relationships/chart" Target="../charts/chart17.xml"/><Relationship Id="rId37" Type="http://schemas.openxmlformats.org/officeDocument/2006/relationships/chart" Target="../charts/chart22.xml"/><Relationship Id="rId40" Type="http://schemas.openxmlformats.org/officeDocument/2006/relationships/chart" Target="../charts/chart24.xml"/><Relationship Id="rId45" Type="http://schemas.openxmlformats.org/officeDocument/2006/relationships/image" Target="../media/image19.emf"/><Relationship Id="rId5" Type="http://schemas.openxmlformats.org/officeDocument/2006/relationships/chart" Target="../charts/chart3.xml"/><Relationship Id="rId15" Type="http://schemas.openxmlformats.org/officeDocument/2006/relationships/chart" Target="../charts/chart11.xml"/><Relationship Id="rId23" Type="http://schemas.openxmlformats.org/officeDocument/2006/relationships/image" Target="../media/image8.emf"/><Relationship Id="rId28" Type="http://schemas.openxmlformats.org/officeDocument/2006/relationships/image" Target="../media/image13.emf"/><Relationship Id="rId36" Type="http://schemas.openxmlformats.org/officeDocument/2006/relationships/chart" Target="../charts/chart21.xml"/><Relationship Id="rId10" Type="http://schemas.openxmlformats.org/officeDocument/2006/relationships/image" Target="../media/image3.emf"/><Relationship Id="rId19" Type="http://schemas.openxmlformats.org/officeDocument/2006/relationships/chart" Target="../charts/chart15.xml"/><Relationship Id="rId31" Type="http://schemas.openxmlformats.org/officeDocument/2006/relationships/chart" Target="../charts/chart16.xml"/><Relationship Id="rId44" Type="http://schemas.openxmlformats.org/officeDocument/2006/relationships/chart" Target="../charts/chart26.xml"/><Relationship Id="rId4" Type="http://schemas.openxmlformats.org/officeDocument/2006/relationships/image" Target="../media/image2.png"/><Relationship Id="rId9" Type="http://schemas.openxmlformats.org/officeDocument/2006/relationships/chart" Target="../charts/chart7.xml"/><Relationship Id="rId14" Type="http://schemas.openxmlformats.org/officeDocument/2006/relationships/chart" Target="../charts/chart10.xml"/><Relationship Id="rId22" Type="http://schemas.openxmlformats.org/officeDocument/2006/relationships/image" Target="../media/image7.emf"/><Relationship Id="rId27" Type="http://schemas.openxmlformats.org/officeDocument/2006/relationships/image" Target="../media/image12.emf"/><Relationship Id="rId30" Type="http://schemas.openxmlformats.org/officeDocument/2006/relationships/image" Target="../media/image15.emf"/><Relationship Id="rId35" Type="http://schemas.openxmlformats.org/officeDocument/2006/relationships/chart" Target="../charts/chart20.xml"/><Relationship Id="rId43"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13</xdr:col>
      <xdr:colOff>0</xdr:colOff>
      <xdr:row>78</xdr:row>
      <xdr:rowOff>1036</xdr:rowOff>
    </xdr:from>
    <xdr:to>
      <xdr:col>27</xdr:col>
      <xdr:colOff>0</xdr:colOff>
      <xdr:row>111</xdr:row>
      <xdr:rowOff>68937</xdr:rowOff>
    </xdr:to>
    <xdr:graphicFrame macro="">
      <xdr:nvGraphicFramePr>
        <xdr:cNvPr id="4"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xdr:colOff>
      <xdr:row>78</xdr:row>
      <xdr:rowOff>4691</xdr:rowOff>
    </xdr:from>
    <xdr:to>
      <xdr:col>41</xdr:col>
      <xdr:colOff>1</xdr:colOff>
      <xdr:row>111</xdr:row>
      <xdr:rowOff>70184</xdr:rowOff>
    </xdr:to>
    <xdr:graphicFrame macro="">
      <xdr:nvGraphicFramePr>
        <xdr:cNvPr id="5"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85725</xdr:colOff>
      <xdr:row>66</xdr:row>
      <xdr:rowOff>99331</xdr:rowOff>
    </xdr:from>
    <xdr:to>
      <xdr:col>7</xdr:col>
      <xdr:colOff>24610</xdr:colOff>
      <xdr:row>70</xdr:row>
      <xdr:rowOff>126127</xdr:rowOff>
    </xdr:to>
    <xdr:pic>
      <xdr:nvPicPr>
        <xdr:cNvPr id="7" name="Imag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725" y="9300481"/>
          <a:ext cx="558010" cy="588977"/>
        </a:xfrm>
        <a:prstGeom prst="rect">
          <a:avLst/>
        </a:prstGeom>
      </xdr:spPr>
    </xdr:pic>
    <xdr:clientData/>
  </xdr:twoCellAnchor>
  <xdr:twoCellAnchor editAs="oneCell">
    <xdr:from>
      <xdr:col>54</xdr:col>
      <xdr:colOff>118233</xdr:colOff>
      <xdr:row>66</xdr:row>
      <xdr:rowOff>95250</xdr:rowOff>
    </xdr:from>
    <xdr:to>
      <xdr:col>59</xdr:col>
      <xdr:colOff>92855</xdr:colOff>
      <xdr:row>70</xdr:row>
      <xdr:rowOff>126834</xdr:rowOff>
    </xdr:to>
    <xdr:pic>
      <xdr:nvPicPr>
        <xdr:cNvPr id="8" name="Imag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74654" y="8697829"/>
          <a:ext cx="576200" cy="578726"/>
        </a:xfrm>
        <a:prstGeom prst="rect">
          <a:avLst/>
        </a:prstGeom>
      </xdr:spPr>
    </xdr:pic>
    <xdr:clientData/>
  </xdr:twoCellAnchor>
  <xdr:twoCellAnchor>
    <xdr:from>
      <xdr:col>29</xdr:col>
      <xdr:colOff>1</xdr:colOff>
      <xdr:row>66</xdr:row>
      <xdr:rowOff>66675</xdr:rowOff>
    </xdr:from>
    <xdr:to>
      <xdr:col>33</xdr:col>
      <xdr:colOff>95250</xdr:colOff>
      <xdr:row>71</xdr:row>
      <xdr:rowOff>97020</xdr:rowOff>
    </xdr:to>
    <xdr:graphicFrame macro="">
      <xdr:nvGraphicFramePr>
        <xdr:cNvPr id="9"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61</xdr:col>
      <xdr:colOff>123264</xdr:colOff>
      <xdr:row>78</xdr:row>
      <xdr:rowOff>0</xdr:rowOff>
    </xdr:from>
    <xdr:to>
      <xdr:col>75</xdr:col>
      <xdr:colOff>123264</xdr:colOff>
      <xdr:row>111</xdr:row>
      <xdr:rowOff>0</xdr:rowOff>
    </xdr:to>
    <xdr:graphicFrame macro="">
      <xdr:nvGraphicFramePr>
        <xdr:cNvPr id="1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58615</xdr:colOff>
      <xdr:row>31</xdr:row>
      <xdr:rowOff>32880</xdr:rowOff>
    </xdr:from>
    <xdr:to>
      <xdr:col>23</xdr:col>
      <xdr:colOff>123824</xdr:colOff>
      <xdr:row>42</xdr:row>
      <xdr:rowOff>1970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50</xdr:row>
      <xdr:rowOff>0</xdr:rowOff>
    </xdr:from>
    <xdr:to>
      <xdr:col>23</xdr:col>
      <xdr:colOff>0</xdr:colOff>
      <xdr:row>59</xdr:row>
      <xdr:rowOff>133349</xdr:rowOff>
    </xdr:to>
    <xdr:graphicFrame macro="">
      <xdr:nvGraphicFramePr>
        <xdr:cNvPr id="2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11</xdr:col>
      <xdr:colOff>43144</xdr:colOff>
      <xdr:row>24</xdr:row>
      <xdr:rowOff>104775</xdr:rowOff>
    </xdr:from>
    <xdr:ext cx="248851" cy="224998"/>
    <xdr:sp macro="" textlink="">
      <xdr:nvSpPr>
        <xdr:cNvPr id="3" name="TextBox 2"/>
        <xdr:cNvSpPr txBox="1"/>
      </xdr:nvSpPr>
      <xdr:spPr>
        <a:xfrm>
          <a:off x="1892115" y="3388099"/>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a:solidFill>
                <a:schemeClr val="bg1"/>
              </a:solidFill>
              <a:latin typeface="Arial" panose="020B0604020202020204" pitchFamily="34" charset="0"/>
              <a:cs typeface="Arial" panose="020B0604020202020204" pitchFamily="34" charset="0"/>
            </a:rPr>
            <a:t>1</a:t>
          </a:r>
        </a:p>
      </xdr:txBody>
    </xdr:sp>
    <xdr:clientData/>
  </xdr:oneCellAnchor>
  <xdr:oneCellAnchor>
    <xdr:from>
      <xdr:col>36</xdr:col>
      <xdr:colOff>0</xdr:colOff>
      <xdr:row>24</xdr:row>
      <xdr:rowOff>104775</xdr:rowOff>
    </xdr:from>
    <xdr:ext cx="248851" cy="224998"/>
    <xdr:sp macro="" textlink="">
      <xdr:nvSpPr>
        <xdr:cNvPr id="66" name="TextBox 65"/>
        <xdr:cNvSpPr txBox="1"/>
      </xdr:nvSpPr>
      <xdr:spPr>
        <a:xfrm>
          <a:off x="4299979" y="329845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a:solidFill>
                <a:schemeClr val="bg1"/>
              </a:solidFill>
              <a:latin typeface="Arial" panose="020B0604020202020204" pitchFamily="34" charset="0"/>
              <a:cs typeface="Arial" panose="020B0604020202020204" pitchFamily="34" charset="0"/>
            </a:rPr>
            <a:t>2</a:t>
          </a:r>
        </a:p>
      </xdr:txBody>
    </xdr:sp>
    <xdr:clientData/>
  </xdr:oneCellAnchor>
  <xdr:oneCellAnchor>
    <xdr:from>
      <xdr:col>70</xdr:col>
      <xdr:colOff>18081</xdr:colOff>
      <xdr:row>24</xdr:row>
      <xdr:rowOff>104775</xdr:rowOff>
    </xdr:from>
    <xdr:ext cx="248851" cy="224998"/>
    <xdr:sp macro="" textlink="">
      <xdr:nvSpPr>
        <xdr:cNvPr id="67" name="TextBox 66"/>
        <xdr:cNvSpPr txBox="1"/>
      </xdr:nvSpPr>
      <xdr:spPr>
        <a:xfrm>
          <a:off x="9139669" y="3388099"/>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bg1"/>
              </a:solidFill>
              <a:latin typeface="Arial" panose="020B0604020202020204" pitchFamily="34" charset="0"/>
              <a:cs typeface="Arial" panose="020B0604020202020204" pitchFamily="34" charset="0"/>
            </a:rPr>
            <a:t>3</a:t>
          </a:r>
        </a:p>
      </xdr:txBody>
    </xdr:sp>
    <xdr:clientData/>
  </xdr:oneCellAnchor>
  <xdr:oneCellAnchor>
    <xdr:from>
      <xdr:col>18</xdr:col>
      <xdr:colOff>4585</xdr:colOff>
      <xdr:row>42</xdr:row>
      <xdr:rowOff>109585</xdr:rowOff>
    </xdr:from>
    <xdr:ext cx="248851" cy="224998"/>
    <xdr:sp macro="" textlink="">
      <xdr:nvSpPr>
        <xdr:cNvPr id="68" name="TextBox 67"/>
        <xdr:cNvSpPr txBox="1"/>
      </xdr:nvSpPr>
      <xdr:spPr>
        <a:xfrm>
          <a:off x="2716409" y="5813379"/>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a:solidFill>
                <a:schemeClr val="bg1"/>
              </a:solidFill>
              <a:latin typeface="Arial" panose="020B0604020202020204" pitchFamily="34" charset="0"/>
              <a:cs typeface="Arial" panose="020B0604020202020204" pitchFamily="34" charset="0"/>
            </a:rPr>
            <a:t>4</a:t>
          </a:r>
        </a:p>
      </xdr:txBody>
    </xdr:sp>
    <xdr:clientData/>
  </xdr:oneCellAnchor>
  <xdr:oneCellAnchor>
    <xdr:from>
      <xdr:col>44</xdr:col>
      <xdr:colOff>20695</xdr:colOff>
      <xdr:row>42</xdr:row>
      <xdr:rowOff>109585</xdr:rowOff>
    </xdr:from>
    <xdr:ext cx="248851" cy="224998"/>
    <xdr:sp macro="" textlink="">
      <xdr:nvSpPr>
        <xdr:cNvPr id="69" name="TextBox 68"/>
        <xdr:cNvSpPr txBox="1"/>
      </xdr:nvSpPr>
      <xdr:spPr>
        <a:xfrm>
          <a:off x="5937401" y="5813379"/>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bg1"/>
              </a:solidFill>
              <a:latin typeface="Arial" panose="020B0604020202020204" pitchFamily="34" charset="0"/>
              <a:cs typeface="Arial" panose="020B0604020202020204" pitchFamily="34" charset="0"/>
            </a:rPr>
            <a:t>5</a:t>
          </a:r>
        </a:p>
      </xdr:txBody>
    </xdr:sp>
    <xdr:clientData/>
  </xdr:oneCellAnchor>
  <xdr:oneCellAnchor>
    <xdr:from>
      <xdr:col>70</xdr:col>
      <xdr:colOff>17661</xdr:colOff>
      <xdr:row>42</xdr:row>
      <xdr:rowOff>109585</xdr:rowOff>
    </xdr:from>
    <xdr:ext cx="248851" cy="224998"/>
    <xdr:sp macro="" textlink="">
      <xdr:nvSpPr>
        <xdr:cNvPr id="70" name="TextBox 69"/>
        <xdr:cNvSpPr txBox="1"/>
      </xdr:nvSpPr>
      <xdr:spPr>
        <a:xfrm>
          <a:off x="9139249" y="5813379"/>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bg1"/>
              </a:solidFill>
              <a:latin typeface="Arial" panose="020B0604020202020204" pitchFamily="34" charset="0"/>
              <a:cs typeface="Arial" panose="020B0604020202020204" pitchFamily="34" charset="0"/>
            </a:rPr>
            <a:t>6</a:t>
          </a:r>
        </a:p>
      </xdr:txBody>
    </xdr:sp>
    <xdr:clientData/>
  </xdr:oneCellAnchor>
  <xdr:twoCellAnchor editAs="oneCell">
    <xdr:from>
      <xdr:col>18</xdr:col>
      <xdr:colOff>19050</xdr:colOff>
      <xdr:row>42</xdr:row>
      <xdr:rowOff>123825</xdr:rowOff>
    </xdr:from>
    <xdr:to>
      <xdr:col>23</xdr:col>
      <xdr:colOff>9524</xdr:colOff>
      <xdr:row>47</xdr:row>
      <xdr:rowOff>19051</xdr:rowOff>
    </xdr:to>
    <xdr:sp macro="" textlink="">
      <xdr:nvSpPr>
        <xdr:cNvPr id="1025" name="AutoShape 1"/>
        <xdr:cNvSpPr>
          <a:spLocks noChangeAspect="1" noChangeArrowheads="1"/>
        </xdr:cNvSpPr>
      </xdr:nvSpPr>
      <xdr:spPr bwMode="auto">
        <a:xfrm>
          <a:off x="2225832" y="5669073"/>
          <a:ext cx="603470" cy="6506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87</xdr:row>
      <xdr:rowOff>12169</xdr:rowOff>
    </xdr:from>
    <xdr:to>
      <xdr:col>49</xdr:col>
      <xdr:colOff>0</xdr:colOff>
      <xdr:row>105</xdr:row>
      <xdr:rowOff>59436</xdr:rowOff>
    </xdr:to>
    <xdr:grpSp>
      <xdr:nvGrpSpPr>
        <xdr:cNvPr id="10" name="Group 9"/>
        <xdr:cNvGrpSpPr/>
      </xdr:nvGrpSpPr>
      <xdr:grpSpPr>
        <a:xfrm>
          <a:off x="862853" y="11767140"/>
          <a:ext cx="5670176" cy="2467737"/>
          <a:chOff x="123825" y="11613902"/>
          <a:chExt cx="5943601" cy="2448658"/>
        </a:xfrm>
      </xdr:grpSpPr>
      <xdr:sp macro="" textlink="">
        <xdr:nvSpPr>
          <xdr:cNvPr id="6" name="Rectangle 5"/>
          <xdr:cNvSpPr/>
        </xdr:nvSpPr>
        <xdr:spPr>
          <a:xfrm>
            <a:off x="123825" y="11613902"/>
            <a:ext cx="5943601" cy="0"/>
          </a:xfrm>
          <a:prstGeom prst="rect">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1" name="Rectangle 70"/>
          <xdr:cNvSpPr/>
        </xdr:nvSpPr>
        <xdr:spPr>
          <a:xfrm>
            <a:off x="123825" y="12841895"/>
            <a:ext cx="5943601" cy="0"/>
          </a:xfrm>
          <a:prstGeom prst="rect">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2" name="Rectangle 71"/>
          <xdr:cNvSpPr/>
        </xdr:nvSpPr>
        <xdr:spPr>
          <a:xfrm>
            <a:off x="123825" y="14062560"/>
            <a:ext cx="5943601" cy="0"/>
          </a:xfrm>
          <a:prstGeom prst="rect">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29</xdr:col>
      <xdr:colOff>0</xdr:colOff>
      <xdr:row>31</xdr:row>
      <xdr:rowOff>47625</xdr:rowOff>
    </xdr:from>
    <xdr:to>
      <xdr:col>48</xdr:col>
      <xdr:colOff>10948</xdr:colOff>
      <xdr:row>42</xdr:row>
      <xdr:rowOff>0</xdr:rowOff>
    </xdr:to>
    <xdr:graphicFrame macro="">
      <xdr:nvGraphicFramePr>
        <xdr:cNvPr id="7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60</xdr:col>
      <xdr:colOff>0</xdr:colOff>
      <xdr:row>33</xdr:row>
      <xdr:rowOff>114300</xdr:rowOff>
    </xdr:from>
    <xdr:to>
      <xdr:col>63</xdr:col>
      <xdr:colOff>47625</xdr:colOff>
      <xdr:row>38</xdr:row>
      <xdr:rowOff>19050</xdr:rowOff>
    </xdr:to>
    <xdr:sp macro="" textlink="">
      <xdr:nvSpPr>
        <xdr:cNvPr id="12" name="Up Arrow 11"/>
        <xdr:cNvSpPr/>
      </xdr:nvSpPr>
      <xdr:spPr>
        <a:xfrm>
          <a:off x="8543925" y="4933950"/>
          <a:ext cx="419100" cy="571500"/>
        </a:xfrm>
        <a:prstGeom prst="up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31</xdr:col>
          <xdr:colOff>87609</xdr:colOff>
          <xdr:row>49</xdr:row>
          <xdr:rowOff>104385</xdr:rowOff>
        </xdr:from>
        <xdr:to>
          <xdr:col>47</xdr:col>
          <xdr:colOff>106913</xdr:colOff>
          <xdr:row>59</xdr:row>
          <xdr:rowOff>71549</xdr:rowOff>
        </xdr:to>
        <xdr:pic>
          <xdr:nvPicPr>
            <xdr:cNvPr id="77" name="Picture 76"/>
            <xdr:cNvPicPr>
              <a:picLocks noChangeAspect="1" noChangeArrowheads="1"/>
              <a:extLst>
                <a:ext uri="{84589F7E-364E-4C9E-8A38-B11213B215E9}">
                  <a14:cameraTool cellRange="key_figures!$J$2:$K$7" spid="_x0000_s1257"/>
                </a:ext>
              </a:extLst>
            </xdr:cNvPicPr>
          </xdr:nvPicPr>
          <xdr:blipFill>
            <a:blip xmlns:r="http://schemas.openxmlformats.org/officeDocument/2006/relationships" r:embed="rId10"/>
            <a:srcRect/>
            <a:stretch>
              <a:fillRect/>
            </a:stretch>
          </xdr:blipFill>
          <xdr:spPr bwMode="auto">
            <a:xfrm>
              <a:off x="4669134" y="7057635"/>
              <a:ext cx="2000505" cy="130066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60</xdr:col>
      <xdr:colOff>0</xdr:colOff>
      <xdr:row>52</xdr:row>
      <xdr:rowOff>13188</xdr:rowOff>
    </xdr:from>
    <xdr:to>
      <xdr:col>63</xdr:col>
      <xdr:colOff>47625</xdr:colOff>
      <xdr:row>56</xdr:row>
      <xdr:rowOff>51287</xdr:rowOff>
    </xdr:to>
    <xdr:sp macro="" textlink="">
      <xdr:nvSpPr>
        <xdr:cNvPr id="78" name="Up Arrow 77"/>
        <xdr:cNvSpPr/>
      </xdr:nvSpPr>
      <xdr:spPr>
        <a:xfrm flipV="1">
          <a:off x="8543925" y="7366488"/>
          <a:ext cx="419100" cy="571499"/>
        </a:xfrm>
        <a:prstGeom prst="up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135</xdr:col>
      <xdr:colOff>60666</xdr:colOff>
      <xdr:row>0</xdr:row>
      <xdr:rowOff>44765</xdr:rowOff>
    </xdr:from>
    <xdr:ext cx="1919540" cy="508910"/>
    <xdr:pic>
      <xdr:nvPicPr>
        <xdr:cNvPr id="79" name="Picture 78"/>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7902" t="11468" r="8273" b="14809"/>
        <a:stretch/>
      </xdr:blipFill>
      <xdr:spPr>
        <a:xfrm>
          <a:off x="17402735" y="44765"/>
          <a:ext cx="1919540" cy="508910"/>
        </a:xfrm>
        <a:prstGeom prst="rect">
          <a:avLst/>
        </a:prstGeom>
      </xdr:spPr>
    </xdr:pic>
    <xdr:clientData/>
  </xdr:oneCellAnchor>
  <xdr:twoCellAnchor>
    <xdr:from>
      <xdr:col>78</xdr:col>
      <xdr:colOff>46726</xdr:colOff>
      <xdr:row>10</xdr:row>
      <xdr:rowOff>61103</xdr:rowOff>
    </xdr:from>
    <xdr:to>
      <xdr:col>80</xdr:col>
      <xdr:colOff>75480</xdr:colOff>
      <xdr:row>12</xdr:row>
      <xdr:rowOff>68292</xdr:rowOff>
    </xdr:to>
    <xdr:sp macro="" textlink="">
      <xdr:nvSpPr>
        <xdr:cNvPr id="13" name="Oval 12"/>
        <xdr:cNvSpPr>
          <a:spLocks noChangeAspect="1"/>
        </xdr:cNvSpPr>
      </xdr:nvSpPr>
      <xdr:spPr>
        <a:xfrm>
          <a:off x="9510274" y="1392555"/>
          <a:ext cx="274561" cy="273479"/>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300">
              <a:latin typeface="Arial" panose="020B0604020202020204" pitchFamily="34" charset="0"/>
              <a:cs typeface="Arial" panose="020B0604020202020204" pitchFamily="34" charset="0"/>
            </a:rPr>
            <a:t>1</a:t>
          </a:r>
        </a:p>
      </xdr:txBody>
    </xdr:sp>
    <xdr:clientData/>
  </xdr:twoCellAnchor>
  <xdr:twoCellAnchor>
    <xdr:from>
      <xdr:col>78</xdr:col>
      <xdr:colOff>46726</xdr:colOff>
      <xdr:row>13</xdr:row>
      <xdr:rowOff>61103</xdr:rowOff>
    </xdr:from>
    <xdr:to>
      <xdr:col>80</xdr:col>
      <xdr:colOff>75480</xdr:colOff>
      <xdr:row>15</xdr:row>
      <xdr:rowOff>68292</xdr:rowOff>
    </xdr:to>
    <xdr:sp macro="" textlink="">
      <xdr:nvSpPr>
        <xdr:cNvPr id="80" name="Oval 79"/>
        <xdr:cNvSpPr>
          <a:spLocks noChangeAspect="1"/>
        </xdr:cNvSpPr>
      </xdr:nvSpPr>
      <xdr:spPr>
        <a:xfrm>
          <a:off x="9510274" y="1791990"/>
          <a:ext cx="274561" cy="273479"/>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300">
              <a:latin typeface="Arial" panose="020B0604020202020204" pitchFamily="34" charset="0"/>
              <a:cs typeface="Arial" panose="020B0604020202020204" pitchFamily="34" charset="0"/>
            </a:rPr>
            <a:t>2</a:t>
          </a:r>
        </a:p>
      </xdr:txBody>
    </xdr:sp>
    <xdr:clientData/>
  </xdr:twoCellAnchor>
  <xdr:twoCellAnchor>
    <xdr:from>
      <xdr:col>78</xdr:col>
      <xdr:colOff>46726</xdr:colOff>
      <xdr:row>16</xdr:row>
      <xdr:rowOff>61103</xdr:rowOff>
    </xdr:from>
    <xdr:to>
      <xdr:col>80</xdr:col>
      <xdr:colOff>75480</xdr:colOff>
      <xdr:row>18</xdr:row>
      <xdr:rowOff>68292</xdr:rowOff>
    </xdr:to>
    <xdr:sp macro="" textlink="">
      <xdr:nvSpPr>
        <xdr:cNvPr id="81" name="Oval 80"/>
        <xdr:cNvSpPr>
          <a:spLocks noChangeAspect="1"/>
        </xdr:cNvSpPr>
      </xdr:nvSpPr>
      <xdr:spPr>
        <a:xfrm>
          <a:off x="9510274" y="2191426"/>
          <a:ext cx="274561" cy="273479"/>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300">
              <a:latin typeface="Arial" panose="020B0604020202020204" pitchFamily="34" charset="0"/>
              <a:cs typeface="Arial" panose="020B0604020202020204" pitchFamily="34" charset="0"/>
            </a:rPr>
            <a:t>3</a:t>
          </a:r>
        </a:p>
      </xdr:txBody>
    </xdr:sp>
    <xdr:clientData/>
  </xdr:twoCellAnchor>
  <xdr:twoCellAnchor>
    <xdr:from>
      <xdr:col>78</xdr:col>
      <xdr:colOff>46726</xdr:colOff>
      <xdr:row>19</xdr:row>
      <xdr:rowOff>61103</xdr:rowOff>
    </xdr:from>
    <xdr:to>
      <xdr:col>80</xdr:col>
      <xdr:colOff>75480</xdr:colOff>
      <xdr:row>21</xdr:row>
      <xdr:rowOff>68292</xdr:rowOff>
    </xdr:to>
    <xdr:sp macro="" textlink="">
      <xdr:nvSpPr>
        <xdr:cNvPr id="82" name="Oval 81"/>
        <xdr:cNvSpPr>
          <a:spLocks noChangeAspect="1"/>
        </xdr:cNvSpPr>
      </xdr:nvSpPr>
      <xdr:spPr>
        <a:xfrm>
          <a:off x="9510274" y="2590861"/>
          <a:ext cx="274561" cy="273479"/>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300">
              <a:latin typeface="Arial" panose="020B0604020202020204" pitchFamily="34" charset="0"/>
              <a:cs typeface="Arial" panose="020B0604020202020204" pitchFamily="34" charset="0"/>
            </a:rPr>
            <a:t>4</a:t>
          </a:r>
        </a:p>
      </xdr:txBody>
    </xdr:sp>
    <xdr:clientData/>
  </xdr:twoCellAnchor>
  <xdr:twoCellAnchor>
    <xdr:from>
      <xdr:col>152</xdr:col>
      <xdr:colOff>294</xdr:colOff>
      <xdr:row>13</xdr:row>
      <xdr:rowOff>130966</xdr:rowOff>
    </xdr:from>
    <xdr:to>
      <xdr:col>176</xdr:col>
      <xdr:colOff>8113</xdr:colOff>
      <xdr:row>27</xdr:row>
      <xdr:rowOff>127656</xdr:rowOff>
    </xdr:to>
    <xdr:grpSp>
      <xdr:nvGrpSpPr>
        <xdr:cNvPr id="123" name="Group 122"/>
        <xdr:cNvGrpSpPr/>
      </xdr:nvGrpSpPr>
      <xdr:grpSpPr>
        <a:xfrm>
          <a:off x="19229588" y="1935113"/>
          <a:ext cx="2966172" cy="1879278"/>
          <a:chOff x="9485881" y="4335516"/>
          <a:chExt cx="3001719" cy="2294400"/>
        </a:xfrm>
      </xdr:grpSpPr>
      <xdr:sp macro="" textlink="">
        <xdr:nvSpPr>
          <xdr:cNvPr id="124" name="Rectangle 123"/>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5" name="Rectangle 124"/>
          <xdr:cNvSpPr/>
        </xdr:nvSpPr>
        <xdr:spPr>
          <a:xfrm>
            <a:off x="9492152" y="5974781"/>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126" name="Rectangle 125"/>
          <xdr:cNvSpPr/>
        </xdr:nvSpPr>
        <xdr:spPr>
          <a:xfrm flipH="1">
            <a:off x="10980610" y="4335516"/>
            <a:ext cx="0" cy="229440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152</xdr:col>
      <xdr:colOff>0</xdr:colOff>
      <xdr:row>18</xdr:row>
      <xdr:rowOff>80673</xdr:rowOff>
    </xdr:from>
    <xdr:to>
      <xdr:col>164</xdr:col>
      <xdr:colOff>0</xdr:colOff>
      <xdr:row>23</xdr:row>
      <xdr:rowOff>80673</xdr:rowOff>
    </xdr:to>
    <xdr:graphicFrame macro="">
      <xdr:nvGraphicFramePr>
        <xdr:cNvPr id="1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164</xdr:col>
      <xdr:colOff>0</xdr:colOff>
      <xdr:row>18</xdr:row>
      <xdr:rowOff>81935</xdr:rowOff>
    </xdr:from>
    <xdr:to>
      <xdr:col>176</xdr:col>
      <xdr:colOff>0</xdr:colOff>
      <xdr:row>23</xdr:row>
      <xdr:rowOff>80674</xdr:rowOff>
    </xdr:to>
    <xdr:graphicFrame macro="">
      <xdr:nvGraphicFramePr>
        <xdr:cNvPr id="1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178</xdr:col>
      <xdr:colOff>0</xdr:colOff>
      <xdr:row>17</xdr:row>
      <xdr:rowOff>0</xdr:rowOff>
    </xdr:from>
    <xdr:to>
      <xdr:col>201</xdr:col>
      <xdr:colOff>0</xdr:colOff>
      <xdr:row>26</xdr:row>
      <xdr:rowOff>0</xdr:rowOff>
    </xdr:to>
    <xdr:sp macro="" textlink="clusters!E8" fLocksText="0">
      <xdr:nvSpPr>
        <xdr:cNvPr id="129" name="TextBox 128"/>
        <xdr:cNvSpPr txBox="1"/>
      </xdr:nvSpPr>
      <xdr:spPr>
        <a:xfrm>
          <a:off x="12144375" y="12001500"/>
          <a:ext cx="2738438"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D4E9788F-5831-417D-A2CD-488D17E89A09}"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177</xdr:col>
      <xdr:colOff>75009</xdr:colOff>
      <xdr:row>17</xdr:row>
      <xdr:rowOff>95250</xdr:rowOff>
    </xdr:from>
    <xdr:to>
      <xdr:col>178</xdr:col>
      <xdr:colOff>21993</xdr:colOff>
      <xdr:row>18</xdr:row>
      <xdr:rowOff>36281</xdr:rowOff>
    </xdr:to>
    <xdr:sp macro="" textlink="">
      <xdr:nvSpPr>
        <xdr:cNvPr id="130" name="Oval 129"/>
        <xdr:cNvSpPr>
          <a:spLocks noChangeAspect="1"/>
        </xdr:cNvSpPr>
      </xdr:nvSpPr>
      <xdr:spPr>
        <a:xfrm>
          <a:off x="12100322" y="12096750"/>
          <a:ext cx="66046"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177</xdr:col>
      <xdr:colOff>75009</xdr:colOff>
      <xdr:row>22</xdr:row>
      <xdr:rowOff>21431</xdr:rowOff>
    </xdr:from>
    <xdr:to>
      <xdr:col>178</xdr:col>
      <xdr:colOff>21993</xdr:colOff>
      <xdr:row>22</xdr:row>
      <xdr:rowOff>93431</xdr:rowOff>
    </xdr:to>
    <xdr:sp macro="" textlink="">
      <xdr:nvSpPr>
        <xdr:cNvPr id="131" name="Oval 130"/>
        <xdr:cNvSpPr>
          <a:spLocks noChangeAspect="1"/>
        </xdr:cNvSpPr>
      </xdr:nvSpPr>
      <xdr:spPr>
        <a:xfrm>
          <a:off x="12100322" y="12737306"/>
          <a:ext cx="66046"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202</xdr:col>
      <xdr:colOff>0</xdr:colOff>
      <xdr:row>17</xdr:row>
      <xdr:rowOff>0</xdr:rowOff>
    </xdr:from>
    <xdr:to>
      <xdr:col>225</xdr:col>
      <xdr:colOff>0</xdr:colOff>
      <xdr:row>26</xdr:row>
      <xdr:rowOff>0</xdr:rowOff>
    </xdr:to>
    <xdr:sp macro="" textlink="clusters!E9" fLocksText="0">
      <xdr:nvSpPr>
        <xdr:cNvPr id="132" name="TextBox 131"/>
        <xdr:cNvSpPr txBox="1"/>
      </xdr:nvSpPr>
      <xdr:spPr>
        <a:xfrm>
          <a:off x="15120938" y="12001500"/>
          <a:ext cx="2738437"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B368AE61-9DC2-43C7-B8F0-643A209BCF80}"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201</xdr:col>
      <xdr:colOff>75009</xdr:colOff>
      <xdr:row>17</xdr:row>
      <xdr:rowOff>95250</xdr:rowOff>
    </xdr:from>
    <xdr:to>
      <xdr:col>202</xdr:col>
      <xdr:colOff>21993</xdr:colOff>
      <xdr:row>18</xdr:row>
      <xdr:rowOff>36281</xdr:rowOff>
    </xdr:to>
    <xdr:sp macro="" textlink="">
      <xdr:nvSpPr>
        <xdr:cNvPr id="133" name="Oval 132"/>
        <xdr:cNvSpPr>
          <a:spLocks noChangeAspect="1"/>
        </xdr:cNvSpPr>
      </xdr:nvSpPr>
      <xdr:spPr>
        <a:xfrm>
          <a:off x="15076884" y="12096750"/>
          <a:ext cx="66047"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201</xdr:col>
      <xdr:colOff>75009</xdr:colOff>
      <xdr:row>22</xdr:row>
      <xdr:rowOff>21431</xdr:rowOff>
    </xdr:from>
    <xdr:to>
      <xdr:col>202</xdr:col>
      <xdr:colOff>21993</xdr:colOff>
      <xdr:row>22</xdr:row>
      <xdr:rowOff>93431</xdr:rowOff>
    </xdr:to>
    <xdr:sp macro="" textlink="">
      <xdr:nvSpPr>
        <xdr:cNvPr id="134" name="Oval 133"/>
        <xdr:cNvSpPr>
          <a:spLocks noChangeAspect="1"/>
        </xdr:cNvSpPr>
      </xdr:nvSpPr>
      <xdr:spPr>
        <a:xfrm>
          <a:off x="15076884" y="12737306"/>
          <a:ext cx="6604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210</xdr:col>
      <xdr:colOff>65689</xdr:colOff>
      <xdr:row>0</xdr:row>
      <xdr:rowOff>44765</xdr:rowOff>
    </xdr:from>
    <xdr:ext cx="1919540" cy="508910"/>
    <xdr:pic>
      <xdr:nvPicPr>
        <xdr:cNvPr id="135" name="Picture 134"/>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7902" t="11468" r="8273" b="14809"/>
        <a:stretch/>
      </xdr:blipFill>
      <xdr:spPr>
        <a:xfrm>
          <a:off x="26768534" y="44765"/>
          <a:ext cx="1919540" cy="508910"/>
        </a:xfrm>
        <a:prstGeom prst="rect">
          <a:avLst/>
        </a:prstGeom>
      </xdr:spPr>
    </xdr:pic>
    <xdr:clientData/>
  </xdr:oneCellAnchor>
  <xdr:twoCellAnchor>
    <xdr:from>
      <xdr:col>152</xdr:col>
      <xdr:colOff>0</xdr:colOff>
      <xdr:row>40</xdr:row>
      <xdr:rowOff>130966</xdr:rowOff>
    </xdr:from>
    <xdr:to>
      <xdr:col>176</xdr:col>
      <xdr:colOff>1545</xdr:colOff>
      <xdr:row>54</xdr:row>
      <xdr:rowOff>131378</xdr:rowOff>
    </xdr:to>
    <xdr:grpSp>
      <xdr:nvGrpSpPr>
        <xdr:cNvPr id="136" name="Group 135"/>
        <xdr:cNvGrpSpPr/>
      </xdr:nvGrpSpPr>
      <xdr:grpSpPr>
        <a:xfrm>
          <a:off x="19229294" y="5565819"/>
          <a:ext cx="2959898" cy="1883000"/>
          <a:chOff x="9485586" y="4335516"/>
          <a:chExt cx="2995448" cy="1970691"/>
        </a:xfrm>
      </xdr:grpSpPr>
      <xdr:sp macro="" textlink="">
        <xdr:nvSpPr>
          <xdr:cNvPr id="137" name="Rectangle 136"/>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8" name="Rectangle 137"/>
          <xdr:cNvSpPr/>
        </xdr:nvSpPr>
        <xdr:spPr>
          <a:xfrm>
            <a:off x="9485586" y="5751970"/>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139" name="Rectangle 138"/>
          <xdr:cNvSpPr/>
        </xdr:nvSpPr>
        <xdr:spPr>
          <a:xfrm flipH="1">
            <a:off x="10980610" y="4335516"/>
            <a:ext cx="0" cy="197069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152</xdr:col>
      <xdr:colOff>0</xdr:colOff>
      <xdr:row>45</xdr:row>
      <xdr:rowOff>80673</xdr:rowOff>
    </xdr:from>
    <xdr:to>
      <xdr:col>164</xdr:col>
      <xdr:colOff>0</xdr:colOff>
      <xdr:row>50</xdr:row>
      <xdr:rowOff>80673</xdr:rowOff>
    </xdr:to>
    <xdr:graphicFrame macro="">
      <xdr:nvGraphicFramePr>
        <xdr:cNvPr id="1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164</xdr:col>
      <xdr:colOff>0</xdr:colOff>
      <xdr:row>45</xdr:row>
      <xdr:rowOff>81935</xdr:rowOff>
    </xdr:from>
    <xdr:to>
      <xdr:col>176</xdr:col>
      <xdr:colOff>0</xdr:colOff>
      <xdr:row>50</xdr:row>
      <xdr:rowOff>80674</xdr:rowOff>
    </xdr:to>
    <xdr:graphicFrame macro="">
      <xdr:nvGraphicFramePr>
        <xdr:cNvPr id="1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178</xdr:col>
      <xdr:colOff>0</xdr:colOff>
      <xdr:row>44</xdr:row>
      <xdr:rowOff>0</xdr:rowOff>
    </xdr:from>
    <xdr:to>
      <xdr:col>201</xdr:col>
      <xdr:colOff>0</xdr:colOff>
      <xdr:row>53</xdr:row>
      <xdr:rowOff>0</xdr:rowOff>
    </xdr:to>
    <xdr:sp macro="" textlink="clusters!F8" fLocksText="0">
      <xdr:nvSpPr>
        <xdr:cNvPr id="142" name="TextBox 141"/>
        <xdr:cNvSpPr txBox="1"/>
      </xdr:nvSpPr>
      <xdr:spPr>
        <a:xfrm>
          <a:off x="21193125" y="2428875"/>
          <a:ext cx="2738438"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A6E0D156-1FE1-4015-9C5F-FA97D7F20900}"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177</xdr:col>
      <xdr:colOff>75009</xdr:colOff>
      <xdr:row>44</xdr:row>
      <xdr:rowOff>95250</xdr:rowOff>
    </xdr:from>
    <xdr:to>
      <xdr:col>178</xdr:col>
      <xdr:colOff>21993</xdr:colOff>
      <xdr:row>45</xdr:row>
      <xdr:rowOff>36281</xdr:rowOff>
    </xdr:to>
    <xdr:sp macro="" textlink="">
      <xdr:nvSpPr>
        <xdr:cNvPr id="143" name="Oval 142"/>
        <xdr:cNvSpPr>
          <a:spLocks noChangeAspect="1"/>
        </xdr:cNvSpPr>
      </xdr:nvSpPr>
      <xdr:spPr>
        <a:xfrm>
          <a:off x="21149072" y="2524125"/>
          <a:ext cx="66046"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177</xdr:col>
      <xdr:colOff>75009</xdr:colOff>
      <xdr:row>49</xdr:row>
      <xdr:rowOff>21431</xdr:rowOff>
    </xdr:from>
    <xdr:to>
      <xdr:col>178</xdr:col>
      <xdr:colOff>21993</xdr:colOff>
      <xdr:row>49</xdr:row>
      <xdr:rowOff>93431</xdr:rowOff>
    </xdr:to>
    <xdr:sp macro="" textlink="">
      <xdr:nvSpPr>
        <xdr:cNvPr id="144" name="Oval 143"/>
        <xdr:cNvSpPr>
          <a:spLocks noChangeAspect="1"/>
        </xdr:cNvSpPr>
      </xdr:nvSpPr>
      <xdr:spPr>
        <a:xfrm>
          <a:off x="21149072" y="3164681"/>
          <a:ext cx="66046"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202</xdr:col>
      <xdr:colOff>0</xdr:colOff>
      <xdr:row>44</xdr:row>
      <xdr:rowOff>0</xdr:rowOff>
    </xdr:from>
    <xdr:to>
      <xdr:col>225</xdr:col>
      <xdr:colOff>0</xdr:colOff>
      <xdr:row>53</xdr:row>
      <xdr:rowOff>0</xdr:rowOff>
    </xdr:to>
    <xdr:sp macro="" textlink="clusters!F9" fLocksText="0">
      <xdr:nvSpPr>
        <xdr:cNvPr id="145" name="TextBox 144"/>
        <xdr:cNvSpPr txBox="1"/>
      </xdr:nvSpPr>
      <xdr:spPr>
        <a:xfrm>
          <a:off x="24169688" y="2428875"/>
          <a:ext cx="2738437"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A4CE4E88-289F-4DD6-9FF5-9E280D1899D6}"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201</xdr:col>
      <xdr:colOff>75009</xdr:colOff>
      <xdr:row>44</xdr:row>
      <xdr:rowOff>95250</xdr:rowOff>
    </xdr:from>
    <xdr:to>
      <xdr:col>202</xdr:col>
      <xdr:colOff>21993</xdr:colOff>
      <xdr:row>45</xdr:row>
      <xdr:rowOff>36281</xdr:rowOff>
    </xdr:to>
    <xdr:sp macro="" textlink="">
      <xdr:nvSpPr>
        <xdr:cNvPr id="146" name="Oval 145"/>
        <xdr:cNvSpPr>
          <a:spLocks noChangeAspect="1"/>
        </xdr:cNvSpPr>
      </xdr:nvSpPr>
      <xdr:spPr>
        <a:xfrm>
          <a:off x="24125634" y="2524125"/>
          <a:ext cx="66047"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201</xdr:col>
      <xdr:colOff>75009</xdr:colOff>
      <xdr:row>49</xdr:row>
      <xdr:rowOff>21431</xdr:rowOff>
    </xdr:from>
    <xdr:to>
      <xdr:col>202</xdr:col>
      <xdr:colOff>21993</xdr:colOff>
      <xdr:row>49</xdr:row>
      <xdr:rowOff>93431</xdr:rowOff>
    </xdr:to>
    <xdr:sp macro="" textlink="">
      <xdr:nvSpPr>
        <xdr:cNvPr id="147" name="Oval 146"/>
        <xdr:cNvSpPr>
          <a:spLocks noChangeAspect="1"/>
        </xdr:cNvSpPr>
      </xdr:nvSpPr>
      <xdr:spPr>
        <a:xfrm>
          <a:off x="24125634" y="3164681"/>
          <a:ext cx="6604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152</xdr:col>
      <xdr:colOff>0</xdr:colOff>
      <xdr:row>68</xdr:row>
      <xdr:rowOff>130967</xdr:rowOff>
    </xdr:from>
    <xdr:to>
      <xdr:col>176</xdr:col>
      <xdr:colOff>1545</xdr:colOff>
      <xdr:row>83</xdr:row>
      <xdr:rowOff>0</xdr:rowOff>
    </xdr:to>
    <xdr:grpSp>
      <xdr:nvGrpSpPr>
        <xdr:cNvPr id="148" name="Group 147"/>
        <xdr:cNvGrpSpPr/>
      </xdr:nvGrpSpPr>
      <xdr:grpSpPr>
        <a:xfrm>
          <a:off x="19229294" y="9330996"/>
          <a:ext cx="2959898" cy="1886092"/>
          <a:chOff x="9485586" y="4335516"/>
          <a:chExt cx="2995448" cy="1970691"/>
        </a:xfrm>
      </xdr:grpSpPr>
      <xdr:sp macro="" textlink="">
        <xdr:nvSpPr>
          <xdr:cNvPr id="149" name="Rectangle 148"/>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0" name="Rectangle 149"/>
          <xdr:cNvSpPr/>
        </xdr:nvSpPr>
        <xdr:spPr>
          <a:xfrm>
            <a:off x="9485586" y="5743300"/>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151" name="Rectangle 150"/>
          <xdr:cNvSpPr/>
        </xdr:nvSpPr>
        <xdr:spPr>
          <a:xfrm flipH="1">
            <a:off x="10980610" y="4335516"/>
            <a:ext cx="0" cy="197069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152</xdr:col>
      <xdr:colOff>0</xdr:colOff>
      <xdr:row>73</xdr:row>
      <xdr:rowOff>80673</xdr:rowOff>
    </xdr:from>
    <xdr:to>
      <xdr:col>164</xdr:col>
      <xdr:colOff>0</xdr:colOff>
      <xdr:row>78</xdr:row>
      <xdr:rowOff>80673</xdr:rowOff>
    </xdr:to>
    <xdr:graphicFrame macro="">
      <xdr:nvGraphicFramePr>
        <xdr:cNvPr id="15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164</xdr:col>
      <xdr:colOff>0</xdr:colOff>
      <xdr:row>73</xdr:row>
      <xdr:rowOff>81935</xdr:rowOff>
    </xdr:from>
    <xdr:to>
      <xdr:col>176</xdr:col>
      <xdr:colOff>0</xdr:colOff>
      <xdr:row>78</xdr:row>
      <xdr:rowOff>80674</xdr:rowOff>
    </xdr:to>
    <xdr:graphicFrame macro="">
      <xdr:nvGraphicFramePr>
        <xdr:cNvPr id="1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178</xdr:col>
      <xdr:colOff>0</xdr:colOff>
      <xdr:row>72</xdr:row>
      <xdr:rowOff>0</xdr:rowOff>
    </xdr:from>
    <xdr:to>
      <xdr:col>201</xdr:col>
      <xdr:colOff>0</xdr:colOff>
      <xdr:row>81</xdr:row>
      <xdr:rowOff>0</xdr:rowOff>
    </xdr:to>
    <xdr:sp macro="" textlink="clusters!G8" fLocksText="0">
      <xdr:nvSpPr>
        <xdr:cNvPr id="154" name="TextBox 153"/>
        <xdr:cNvSpPr txBox="1"/>
      </xdr:nvSpPr>
      <xdr:spPr>
        <a:xfrm>
          <a:off x="21193125" y="2428875"/>
          <a:ext cx="2738438"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4583F6DA-AACF-4D00-A6D5-39FA40E10FC4}"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177</xdr:col>
      <xdr:colOff>75009</xdr:colOff>
      <xdr:row>72</xdr:row>
      <xdr:rowOff>95250</xdr:rowOff>
    </xdr:from>
    <xdr:to>
      <xdr:col>178</xdr:col>
      <xdr:colOff>21993</xdr:colOff>
      <xdr:row>73</xdr:row>
      <xdr:rowOff>36281</xdr:rowOff>
    </xdr:to>
    <xdr:sp macro="" textlink="">
      <xdr:nvSpPr>
        <xdr:cNvPr id="155" name="Oval 154"/>
        <xdr:cNvSpPr>
          <a:spLocks noChangeAspect="1"/>
        </xdr:cNvSpPr>
      </xdr:nvSpPr>
      <xdr:spPr>
        <a:xfrm>
          <a:off x="21149072" y="2524125"/>
          <a:ext cx="66046"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177</xdr:col>
      <xdr:colOff>75009</xdr:colOff>
      <xdr:row>77</xdr:row>
      <xdr:rowOff>21431</xdr:rowOff>
    </xdr:from>
    <xdr:to>
      <xdr:col>178</xdr:col>
      <xdr:colOff>21993</xdr:colOff>
      <xdr:row>77</xdr:row>
      <xdr:rowOff>93431</xdr:rowOff>
    </xdr:to>
    <xdr:sp macro="" textlink="">
      <xdr:nvSpPr>
        <xdr:cNvPr id="156" name="Oval 155"/>
        <xdr:cNvSpPr>
          <a:spLocks noChangeAspect="1"/>
        </xdr:cNvSpPr>
      </xdr:nvSpPr>
      <xdr:spPr>
        <a:xfrm>
          <a:off x="21149072" y="3164681"/>
          <a:ext cx="66046"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202</xdr:col>
      <xdr:colOff>0</xdr:colOff>
      <xdr:row>72</xdr:row>
      <xdr:rowOff>0</xdr:rowOff>
    </xdr:from>
    <xdr:to>
      <xdr:col>225</xdr:col>
      <xdr:colOff>0</xdr:colOff>
      <xdr:row>81</xdr:row>
      <xdr:rowOff>0</xdr:rowOff>
    </xdr:to>
    <xdr:sp macro="" textlink="clusters!G9" fLocksText="0">
      <xdr:nvSpPr>
        <xdr:cNvPr id="157" name="TextBox 156"/>
        <xdr:cNvSpPr txBox="1"/>
      </xdr:nvSpPr>
      <xdr:spPr>
        <a:xfrm>
          <a:off x="24169688" y="2428875"/>
          <a:ext cx="2738437"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C06F63C4-59CC-4B52-A3E5-EBA0751CDD19}"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201</xdr:col>
      <xdr:colOff>75009</xdr:colOff>
      <xdr:row>72</xdr:row>
      <xdr:rowOff>95250</xdr:rowOff>
    </xdr:from>
    <xdr:to>
      <xdr:col>202</xdr:col>
      <xdr:colOff>21993</xdr:colOff>
      <xdr:row>73</xdr:row>
      <xdr:rowOff>36281</xdr:rowOff>
    </xdr:to>
    <xdr:sp macro="" textlink="">
      <xdr:nvSpPr>
        <xdr:cNvPr id="158" name="Oval 157"/>
        <xdr:cNvSpPr>
          <a:spLocks noChangeAspect="1"/>
        </xdr:cNvSpPr>
      </xdr:nvSpPr>
      <xdr:spPr>
        <a:xfrm>
          <a:off x="24125634" y="2524125"/>
          <a:ext cx="66047"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201</xdr:col>
      <xdr:colOff>75009</xdr:colOff>
      <xdr:row>77</xdr:row>
      <xdr:rowOff>21431</xdr:rowOff>
    </xdr:from>
    <xdr:to>
      <xdr:col>202</xdr:col>
      <xdr:colOff>21993</xdr:colOff>
      <xdr:row>77</xdr:row>
      <xdr:rowOff>93431</xdr:rowOff>
    </xdr:to>
    <xdr:sp macro="" textlink="">
      <xdr:nvSpPr>
        <xdr:cNvPr id="159" name="Oval 158"/>
        <xdr:cNvSpPr>
          <a:spLocks noChangeAspect="1"/>
        </xdr:cNvSpPr>
      </xdr:nvSpPr>
      <xdr:spPr>
        <a:xfrm>
          <a:off x="24125634" y="3164681"/>
          <a:ext cx="6604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152</xdr:col>
      <xdr:colOff>0</xdr:colOff>
      <xdr:row>96</xdr:row>
      <xdr:rowOff>130967</xdr:rowOff>
    </xdr:from>
    <xdr:to>
      <xdr:col>176</xdr:col>
      <xdr:colOff>1545</xdr:colOff>
      <xdr:row>111</xdr:row>
      <xdr:rowOff>0</xdr:rowOff>
    </xdr:to>
    <xdr:grpSp>
      <xdr:nvGrpSpPr>
        <xdr:cNvPr id="160" name="Group 159"/>
        <xdr:cNvGrpSpPr/>
      </xdr:nvGrpSpPr>
      <xdr:grpSpPr>
        <a:xfrm>
          <a:off x="19229294" y="13096173"/>
          <a:ext cx="2959898" cy="1886092"/>
          <a:chOff x="9485586" y="4335516"/>
          <a:chExt cx="2995448" cy="1970691"/>
        </a:xfrm>
      </xdr:grpSpPr>
      <xdr:sp macro="" textlink="">
        <xdr:nvSpPr>
          <xdr:cNvPr id="161" name="Rectangle 160"/>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2" name="Rectangle 161"/>
          <xdr:cNvSpPr/>
        </xdr:nvSpPr>
        <xdr:spPr>
          <a:xfrm>
            <a:off x="9485586" y="5743300"/>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163" name="Rectangle 162"/>
          <xdr:cNvSpPr/>
        </xdr:nvSpPr>
        <xdr:spPr>
          <a:xfrm flipH="1">
            <a:off x="10980610" y="4335516"/>
            <a:ext cx="0" cy="197069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152</xdr:col>
      <xdr:colOff>0</xdr:colOff>
      <xdr:row>101</xdr:row>
      <xdr:rowOff>80673</xdr:rowOff>
    </xdr:from>
    <xdr:to>
      <xdr:col>164</xdr:col>
      <xdr:colOff>0</xdr:colOff>
      <xdr:row>106</xdr:row>
      <xdr:rowOff>80673</xdr:rowOff>
    </xdr:to>
    <xdr:graphicFrame macro="">
      <xdr:nvGraphicFramePr>
        <xdr:cNvPr id="1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164</xdr:col>
      <xdr:colOff>0</xdr:colOff>
      <xdr:row>101</xdr:row>
      <xdr:rowOff>81935</xdr:rowOff>
    </xdr:from>
    <xdr:to>
      <xdr:col>176</xdr:col>
      <xdr:colOff>0</xdr:colOff>
      <xdr:row>106</xdr:row>
      <xdr:rowOff>80674</xdr:rowOff>
    </xdr:to>
    <xdr:graphicFrame macro="">
      <xdr:nvGraphicFramePr>
        <xdr:cNvPr id="1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178</xdr:col>
      <xdr:colOff>0</xdr:colOff>
      <xdr:row>100</xdr:row>
      <xdr:rowOff>0</xdr:rowOff>
    </xdr:from>
    <xdr:to>
      <xdr:col>201</xdr:col>
      <xdr:colOff>0</xdr:colOff>
      <xdr:row>109</xdr:row>
      <xdr:rowOff>0</xdr:rowOff>
    </xdr:to>
    <xdr:sp macro="" textlink="clusters!H8" fLocksText="0">
      <xdr:nvSpPr>
        <xdr:cNvPr id="166" name="TextBox 165"/>
        <xdr:cNvSpPr txBox="1"/>
      </xdr:nvSpPr>
      <xdr:spPr>
        <a:xfrm>
          <a:off x="21193125" y="2428875"/>
          <a:ext cx="2738438"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16714205-02F2-4588-9685-37058DB3C74C}"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177</xdr:col>
      <xdr:colOff>75009</xdr:colOff>
      <xdr:row>100</xdr:row>
      <xdr:rowOff>95250</xdr:rowOff>
    </xdr:from>
    <xdr:to>
      <xdr:col>178</xdr:col>
      <xdr:colOff>21993</xdr:colOff>
      <xdr:row>101</xdr:row>
      <xdr:rowOff>36281</xdr:rowOff>
    </xdr:to>
    <xdr:sp macro="" textlink="">
      <xdr:nvSpPr>
        <xdr:cNvPr id="167" name="Oval 166"/>
        <xdr:cNvSpPr>
          <a:spLocks noChangeAspect="1"/>
        </xdr:cNvSpPr>
      </xdr:nvSpPr>
      <xdr:spPr>
        <a:xfrm>
          <a:off x="21149072" y="2524125"/>
          <a:ext cx="66046"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177</xdr:col>
      <xdr:colOff>75009</xdr:colOff>
      <xdr:row>105</xdr:row>
      <xdr:rowOff>21431</xdr:rowOff>
    </xdr:from>
    <xdr:to>
      <xdr:col>178</xdr:col>
      <xdr:colOff>21993</xdr:colOff>
      <xdr:row>105</xdr:row>
      <xdr:rowOff>93431</xdr:rowOff>
    </xdr:to>
    <xdr:sp macro="" textlink="">
      <xdr:nvSpPr>
        <xdr:cNvPr id="168" name="Oval 167"/>
        <xdr:cNvSpPr>
          <a:spLocks noChangeAspect="1"/>
        </xdr:cNvSpPr>
      </xdr:nvSpPr>
      <xdr:spPr>
        <a:xfrm>
          <a:off x="21149072" y="3164681"/>
          <a:ext cx="66046"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202</xdr:col>
      <xdr:colOff>0</xdr:colOff>
      <xdr:row>100</xdr:row>
      <xdr:rowOff>0</xdr:rowOff>
    </xdr:from>
    <xdr:to>
      <xdr:col>225</xdr:col>
      <xdr:colOff>0</xdr:colOff>
      <xdr:row>109</xdr:row>
      <xdr:rowOff>0</xdr:rowOff>
    </xdr:to>
    <xdr:sp macro="" textlink="clusters!H9" fLocksText="0">
      <xdr:nvSpPr>
        <xdr:cNvPr id="169" name="TextBox 168"/>
        <xdr:cNvSpPr txBox="1"/>
      </xdr:nvSpPr>
      <xdr:spPr>
        <a:xfrm>
          <a:off x="24169688" y="2428875"/>
          <a:ext cx="2738437"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987AE4E3-69AA-4EC3-AEC6-DECBD9C116FC}"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201</xdr:col>
      <xdr:colOff>75009</xdr:colOff>
      <xdr:row>100</xdr:row>
      <xdr:rowOff>95250</xdr:rowOff>
    </xdr:from>
    <xdr:to>
      <xdr:col>202</xdr:col>
      <xdr:colOff>21993</xdr:colOff>
      <xdr:row>101</xdr:row>
      <xdr:rowOff>36281</xdr:rowOff>
    </xdr:to>
    <xdr:sp macro="" textlink="">
      <xdr:nvSpPr>
        <xdr:cNvPr id="170" name="Oval 169"/>
        <xdr:cNvSpPr>
          <a:spLocks noChangeAspect="1"/>
        </xdr:cNvSpPr>
      </xdr:nvSpPr>
      <xdr:spPr>
        <a:xfrm>
          <a:off x="24125634" y="2524125"/>
          <a:ext cx="66047" cy="8390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201</xdr:col>
      <xdr:colOff>75009</xdr:colOff>
      <xdr:row>105</xdr:row>
      <xdr:rowOff>21431</xdr:rowOff>
    </xdr:from>
    <xdr:to>
      <xdr:col>202</xdr:col>
      <xdr:colOff>21993</xdr:colOff>
      <xdr:row>105</xdr:row>
      <xdr:rowOff>93431</xdr:rowOff>
    </xdr:to>
    <xdr:sp macro="" textlink="">
      <xdr:nvSpPr>
        <xdr:cNvPr id="171" name="Oval 170"/>
        <xdr:cNvSpPr>
          <a:spLocks noChangeAspect="1"/>
        </xdr:cNvSpPr>
      </xdr:nvSpPr>
      <xdr:spPr>
        <a:xfrm>
          <a:off x="24125634" y="3164681"/>
          <a:ext cx="6604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60</xdr:col>
      <xdr:colOff>61686</xdr:colOff>
      <xdr:row>0</xdr:row>
      <xdr:rowOff>44765</xdr:rowOff>
    </xdr:from>
    <xdr:ext cx="1919540" cy="508910"/>
    <xdr:pic>
      <xdr:nvPicPr>
        <xdr:cNvPr id="221" name="Picture 220"/>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7902" t="11468" r="8273" b="14809"/>
        <a:stretch/>
      </xdr:blipFill>
      <xdr:spPr>
        <a:xfrm>
          <a:off x="7705499" y="44765"/>
          <a:ext cx="1919540" cy="508910"/>
        </a:xfrm>
        <a:prstGeom prst="rect">
          <a:avLst/>
        </a:prstGeom>
      </xdr:spPr>
    </xdr:pic>
    <xdr:clientData/>
  </xdr:oneCellAnchor>
  <xdr:twoCellAnchor>
    <xdr:from>
      <xdr:col>152</xdr:col>
      <xdr:colOff>10242</xdr:colOff>
      <xdr:row>87</xdr:row>
      <xdr:rowOff>0</xdr:rowOff>
    </xdr:from>
    <xdr:to>
      <xdr:col>226</xdr:col>
      <xdr:colOff>0</xdr:colOff>
      <xdr:row>87</xdr:row>
      <xdr:rowOff>0</xdr:rowOff>
    </xdr:to>
    <xdr:sp macro="" textlink="">
      <xdr:nvSpPr>
        <xdr:cNvPr id="225" name="Rectangle 224"/>
        <xdr:cNvSpPr/>
      </xdr:nvSpPr>
      <xdr:spPr>
        <a:xfrm>
          <a:off x="18691532" y="11583629"/>
          <a:ext cx="9217742" cy="0"/>
        </a:xfrm>
        <a:prstGeom prst="rect">
          <a:avLst/>
        </a:prstGeom>
        <a:noFill/>
        <a:ln w="63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152</xdr:col>
      <xdr:colOff>0</xdr:colOff>
      <xdr:row>59</xdr:row>
      <xdr:rowOff>0</xdr:rowOff>
    </xdr:from>
    <xdr:to>
      <xdr:col>225</xdr:col>
      <xdr:colOff>102419</xdr:colOff>
      <xdr:row>59</xdr:row>
      <xdr:rowOff>0</xdr:rowOff>
    </xdr:to>
    <xdr:sp macro="" textlink="">
      <xdr:nvSpPr>
        <xdr:cNvPr id="226" name="Rectangle 225"/>
        <xdr:cNvSpPr/>
      </xdr:nvSpPr>
      <xdr:spPr>
        <a:xfrm>
          <a:off x="18660806" y="7855565"/>
          <a:ext cx="9217742" cy="0"/>
        </a:xfrm>
        <a:prstGeom prst="rect">
          <a:avLst/>
        </a:prstGeom>
        <a:noFill/>
        <a:ln w="63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152</xdr:col>
      <xdr:colOff>0</xdr:colOff>
      <xdr:row>31</xdr:row>
      <xdr:rowOff>0</xdr:rowOff>
    </xdr:from>
    <xdr:to>
      <xdr:col>226</xdr:col>
      <xdr:colOff>0</xdr:colOff>
      <xdr:row>31</xdr:row>
      <xdr:rowOff>0</xdr:rowOff>
    </xdr:to>
    <xdr:sp macro="" textlink="">
      <xdr:nvSpPr>
        <xdr:cNvPr id="227" name="Rectangle 226"/>
        <xdr:cNvSpPr/>
      </xdr:nvSpPr>
      <xdr:spPr>
        <a:xfrm>
          <a:off x="18681290" y="4127500"/>
          <a:ext cx="9217742" cy="0"/>
        </a:xfrm>
        <a:prstGeom prst="rect">
          <a:avLst/>
        </a:prstGeom>
        <a:noFill/>
        <a:ln w="63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46</xdr:col>
      <xdr:colOff>67820</xdr:colOff>
      <xdr:row>62</xdr:row>
      <xdr:rowOff>10527</xdr:rowOff>
    </xdr:from>
    <xdr:ext cx="248851" cy="224998"/>
    <xdr:sp macro="" textlink="">
      <xdr:nvSpPr>
        <xdr:cNvPr id="242" name="TextBox 241"/>
        <xdr:cNvSpPr txBox="1"/>
      </xdr:nvSpPr>
      <xdr:spPr>
        <a:xfrm>
          <a:off x="6754370" y="8697327"/>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rgbClr val="F79552"/>
              </a:solidFill>
              <a:latin typeface="Arial" panose="020B0604020202020204" pitchFamily="34" charset="0"/>
              <a:cs typeface="Arial" panose="020B0604020202020204" pitchFamily="34" charset="0"/>
            </a:rPr>
            <a:t>7</a:t>
          </a:r>
        </a:p>
      </xdr:txBody>
    </xdr:sp>
    <xdr:clientData/>
  </xdr:oneCellAnchor>
  <xdr:twoCellAnchor>
    <xdr:from>
      <xdr:col>50</xdr:col>
      <xdr:colOff>40107</xdr:colOff>
      <xdr:row>67</xdr:row>
      <xdr:rowOff>20053</xdr:rowOff>
    </xdr:from>
    <xdr:to>
      <xdr:col>50</xdr:col>
      <xdr:colOff>40107</xdr:colOff>
      <xdr:row>112</xdr:row>
      <xdr:rowOff>30079</xdr:rowOff>
    </xdr:to>
    <xdr:cxnSp macro="">
      <xdr:nvCxnSpPr>
        <xdr:cNvPr id="16" name="Straight Connector 15"/>
        <xdr:cNvCxnSpPr/>
      </xdr:nvCxnSpPr>
      <xdr:spPr>
        <a:xfrm>
          <a:off x="6055896" y="8752974"/>
          <a:ext cx="0" cy="5875421"/>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xdr:colOff>
      <xdr:row>78</xdr:row>
      <xdr:rowOff>96538</xdr:rowOff>
    </xdr:from>
    <xdr:to>
      <xdr:col>12</xdr:col>
      <xdr:colOff>2939</xdr:colOff>
      <xdr:row>80</xdr:row>
      <xdr:rowOff>23108</xdr:rowOff>
    </xdr:to>
    <xdr:pic>
      <xdr:nvPicPr>
        <xdr:cNvPr id="246" name="Picture 245"/>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78244" y="10638396"/>
          <a:ext cx="247500" cy="19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81</xdr:row>
      <xdr:rowOff>96538</xdr:rowOff>
    </xdr:from>
    <xdr:to>
      <xdr:col>12</xdr:col>
      <xdr:colOff>2939</xdr:colOff>
      <xdr:row>83</xdr:row>
      <xdr:rowOff>68108</xdr:rowOff>
    </xdr:to>
    <xdr:pic>
      <xdr:nvPicPr>
        <xdr:cNvPr id="247" name="Picture 246"/>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78244" y="11043852"/>
          <a:ext cx="247500" cy="2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11251</xdr:colOff>
      <xdr:row>84</xdr:row>
      <xdr:rowOff>96538</xdr:rowOff>
    </xdr:from>
    <xdr:to>
      <xdr:col>11</xdr:col>
      <xdr:colOff>113969</xdr:colOff>
      <xdr:row>86</xdr:row>
      <xdr:rowOff>68110</xdr:rowOff>
    </xdr:to>
    <xdr:pic>
      <xdr:nvPicPr>
        <xdr:cNvPr id="248" name="Picture 247"/>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89494" y="11449308"/>
          <a:ext cx="225000" cy="2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87</xdr:row>
      <xdr:rowOff>96537</xdr:rowOff>
    </xdr:from>
    <xdr:to>
      <xdr:col>12</xdr:col>
      <xdr:colOff>2939</xdr:colOff>
      <xdr:row>89</xdr:row>
      <xdr:rowOff>84983</xdr:rowOff>
    </xdr:to>
    <xdr:pic>
      <xdr:nvPicPr>
        <xdr:cNvPr id="249" name="Picture 248"/>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78244" y="11854763"/>
          <a:ext cx="247500" cy="25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33751</xdr:colOff>
      <xdr:row>90</xdr:row>
      <xdr:rowOff>96537</xdr:rowOff>
    </xdr:from>
    <xdr:to>
      <xdr:col>11</xdr:col>
      <xdr:colOff>91469</xdr:colOff>
      <xdr:row>92</xdr:row>
      <xdr:rowOff>68108</xdr:rowOff>
    </xdr:to>
    <xdr:pic>
      <xdr:nvPicPr>
        <xdr:cNvPr id="250" name="Picture 249"/>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11994" y="12260219"/>
          <a:ext cx="180000" cy="2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93</xdr:row>
      <xdr:rowOff>96537</xdr:rowOff>
    </xdr:from>
    <xdr:to>
      <xdr:col>12</xdr:col>
      <xdr:colOff>2939</xdr:colOff>
      <xdr:row>95</xdr:row>
      <xdr:rowOff>51233</xdr:rowOff>
    </xdr:to>
    <xdr:pic>
      <xdr:nvPicPr>
        <xdr:cNvPr id="251" name="Picture 250"/>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78244" y="12665676"/>
          <a:ext cx="247500" cy="2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96</xdr:row>
      <xdr:rowOff>96538</xdr:rowOff>
    </xdr:from>
    <xdr:to>
      <xdr:col>12</xdr:col>
      <xdr:colOff>2939</xdr:colOff>
      <xdr:row>98</xdr:row>
      <xdr:rowOff>68107</xdr:rowOff>
    </xdr:to>
    <xdr:pic>
      <xdr:nvPicPr>
        <xdr:cNvPr id="252" name="Picture 25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78244" y="13071133"/>
          <a:ext cx="247500" cy="2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99</xdr:row>
      <xdr:rowOff>96537</xdr:rowOff>
    </xdr:from>
    <xdr:to>
      <xdr:col>12</xdr:col>
      <xdr:colOff>2939</xdr:colOff>
      <xdr:row>101</xdr:row>
      <xdr:rowOff>45608</xdr:rowOff>
    </xdr:to>
    <xdr:pic>
      <xdr:nvPicPr>
        <xdr:cNvPr id="253" name="Picture 252"/>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78244" y="13476588"/>
          <a:ext cx="247500" cy="2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102</xdr:row>
      <xdr:rowOff>96537</xdr:rowOff>
    </xdr:from>
    <xdr:to>
      <xdr:col>12</xdr:col>
      <xdr:colOff>2939</xdr:colOff>
      <xdr:row>104</xdr:row>
      <xdr:rowOff>45608</xdr:rowOff>
    </xdr:to>
    <xdr:pic>
      <xdr:nvPicPr>
        <xdr:cNvPr id="254" name="Picture 253"/>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78244" y="13882044"/>
          <a:ext cx="247500" cy="2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105</xdr:row>
      <xdr:rowOff>96537</xdr:rowOff>
    </xdr:from>
    <xdr:to>
      <xdr:col>12</xdr:col>
      <xdr:colOff>2939</xdr:colOff>
      <xdr:row>107</xdr:row>
      <xdr:rowOff>609</xdr:rowOff>
    </xdr:to>
    <xdr:pic>
      <xdr:nvPicPr>
        <xdr:cNvPr id="255" name="Picture 254"/>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78244" y="14287500"/>
          <a:ext cx="247500" cy="17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45001</xdr:colOff>
      <xdr:row>108</xdr:row>
      <xdr:rowOff>96537</xdr:rowOff>
    </xdr:from>
    <xdr:to>
      <xdr:col>11</xdr:col>
      <xdr:colOff>80219</xdr:colOff>
      <xdr:row>110</xdr:row>
      <xdr:rowOff>73734</xdr:rowOff>
    </xdr:to>
    <xdr:pic>
      <xdr:nvPicPr>
        <xdr:cNvPr id="258" name="Picture 257"/>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23244" y="14692956"/>
          <a:ext cx="157500" cy="24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1907</xdr:colOff>
      <xdr:row>40</xdr:row>
      <xdr:rowOff>130966</xdr:rowOff>
    </xdr:from>
    <xdr:to>
      <xdr:col>101</xdr:col>
      <xdr:colOff>1545</xdr:colOff>
      <xdr:row>54</xdr:row>
      <xdr:rowOff>131378</xdr:rowOff>
    </xdr:to>
    <xdr:grpSp>
      <xdr:nvGrpSpPr>
        <xdr:cNvPr id="297" name="Group 296"/>
        <xdr:cNvGrpSpPr/>
      </xdr:nvGrpSpPr>
      <xdr:grpSpPr>
        <a:xfrm>
          <a:off x="9986348" y="5565819"/>
          <a:ext cx="2957991" cy="1883000"/>
          <a:chOff x="9485586" y="4335516"/>
          <a:chExt cx="2995448" cy="1970691"/>
        </a:xfrm>
      </xdr:grpSpPr>
      <xdr:sp macro="" textlink="">
        <xdr:nvSpPr>
          <xdr:cNvPr id="298" name="Rectangle 297"/>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9" name="Rectangle 298"/>
          <xdr:cNvSpPr/>
        </xdr:nvSpPr>
        <xdr:spPr>
          <a:xfrm>
            <a:off x="9485586" y="5751970"/>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300" name="Rectangle 299"/>
          <xdr:cNvSpPr/>
        </xdr:nvSpPr>
        <xdr:spPr>
          <a:xfrm flipH="1">
            <a:off x="10980610" y="4335516"/>
            <a:ext cx="0" cy="197069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77</xdr:col>
      <xdr:colOff>0</xdr:colOff>
      <xdr:row>45</xdr:row>
      <xdr:rowOff>80673</xdr:rowOff>
    </xdr:from>
    <xdr:to>
      <xdr:col>89</xdr:col>
      <xdr:colOff>0</xdr:colOff>
      <xdr:row>50</xdr:row>
      <xdr:rowOff>80673</xdr:rowOff>
    </xdr:to>
    <xdr:graphicFrame macro="">
      <xdr:nvGraphicFramePr>
        <xdr:cNvPr id="3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89</xdr:col>
      <xdr:colOff>0</xdr:colOff>
      <xdr:row>45</xdr:row>
      <xdr:rowOff>81935</xdr:rowOff>
    </xdr:from>
    <xdr:to>
      <xdr:col>101</xdr:col>
      <xdr:colOff>0</xdr:colOff>
      <xdr:row>50</xdr:row>
      <xdr:rowOff>80674</xdr:rowOff>
    </xdr:to>
    <xdr:graphicFrame macro="">
      <xdr:nvGraphicFramePr>
        <xdr:cNvPr id="3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103</xdr:col>
      <xdr:colOff>0</xdr:colOff>
      <xdr:row>44</xdr:row>
      <xdr:rowOff>0</xdr:rowOff>
    </xdr:from>
    <xdr:to>
      <xdr:col>126</xdr:col>
      <xdr:colOff>0</xdr:colOff>
      <xdr:row>53</xdr:row>
      <xdr:rowOff>0</xdr:rowOff>
    </xdr:to>
    <xdr:sp macro="" textlink="clusters!B8" fLocksText="0">
      <xdr:nvSpPr>
        <xdr:cNvPr id="303" name="TextBox 302"/>
        <xdr:cNvSpPr txBox="1"/>
      </xdr:nvSpPr>
      <xdr:spPr>
        <a:xfrm>
          <a:off x="12617532" y="5987143"/>
          <a:ext cx="2845130" cy="1224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FFA4707F-93CC-4D2B-96CC-6C27D19F132F}" type="TxLink">
            <a:rPr lang="en-GB" sz="1000">
              <a:solidFill>
                <a:schemeClr val="tx1">
                  <a:lumMod val="65000"/>
                  <a:lumOff val="35000"/>
                </a:schemeClr>
              </a:solidFill>
              <a:effectLst/>
              <a:latin typeface="Arial" panose="020B0604020202020204" pitchFamily="34" charset="0"/>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102</xdr:col>
      <xdr:colOff>75009</xdr:colOff>
      <xdr:row>44</xdr:row>
      <xdr:rowOff>95250</xdr:rowOff>
    </xdr:from>
    <xdr:to>
      <xdr:col>103</xdr:col>
      <xdr:colOff>21993</xdr:colOff>
      <xdr:row>45</xdr:row>
      <xdr:rowOff>36281</xdr:rowOff>
    </xdr:to>
    <xdr:sp macro="" textlink="">
      <xdr:nvSpPr>
        <xdr:cNvPr id="304" name="Oval 303"/>
        <xdr:cNvSpPr>
          <a:spLocks noChangeAspect="1"/>
        </xdr:cNvSpPr>
      </xdr:nvSpPr>
      <xdr:spPr>
        <a:xfrm>
          <a:off x="21828880" y="5953637"/>
          <a:ext cx="69887" cy="7417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102</xdr:col>
      <xdr:colOff>75009</xdr:colOff>
      <xdr:row>49</xdr:row>
      <xdr:rowOff>21431</xdr:rowOff>
    </xdr:from>
    <xdr:to>
      <xdr:col>103</xdr:col>
      <xdr:colOff>21993</xdr:colOff>
      <xdr:row>49</xdr:row>
      <xdr:rowOff>93431</xdr:rowOff>
    </xdr:to>
    <xdr:sp macro="" textlink="">
      <xdr:nvSpPr>
        <xdr:cNvPr id="305" name="Oval 304"/>
        <xdr:cNvSpPr>
          <a:spLocks noChangeAspect="1"/>
        </xdr:cNvSpPr>
      </xdr:nvSpPr>
      <xdr:spPr>
        <a:xfrm>
          <a:off x="21828880" y="6545544"/>
          <a:ext cx="6988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127</xdr:col>
      <xdr:colOff>0</xdr:colOff>
      <xdr:row>44</xdr:row>
      <xdr:rowOff>0</xdr:rowOff>
    </xdr:from>
    <xdr:to>
      <xdr:col>150</xdr:col>
      <xdr:colOff>0</xdr:colOff>
      <xdr:row>53</xdr:row>
      <xdr:rowOff>0</xdr:rowOff>
    </xdr:to>
    <xdr:sp macro="" textlink="clusters!B9" fLocksText="0">
      <xdr:nvSpPr>
        <xdr:cNvPr id="306" name="TextBox 305"/>
        <xdr:cNvSpPr txBox="1"/>
      </xdr:nvSpPr>
      <xdr:spPr>
        <a:xfrm>
          <a:off x="24949355" y="5858387"/>
          <a:ext cx="2826774" cy="119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26A6932F-6517-477D-ADBB-8BA596C2FD5D}" type="TxLink">
            <a:rPr lang="en-GB" sz="1000">
              <a:solidFill>
                <a:schemeClr val="tx1">
                  <a:lumMod val="65000"/>
                  <a:lumOff val="35000"/>
                </a:schemeClr>
              </a:solidFill>
              <a:effectLst/>
              <a:latin typeface="Arial" panose="020B0604020202020204" pitchFamily="34" charset="0"/>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126</xdr:col>
      <xdr:colOff>75009</xdr:colOff>
      <xdr:row>44</xdr:row>
      <xdr:rowOff>95250</xdr:rowOff>
    </xdr:from>
    <xdr:to>
      <xdr:col>127</xdr:col>
      <xdr:colOff>21993</xdr:colOff>
      <xdr:row>45</xdr:row>
      <xdr:rowOff>36281</xdr:rowOff>
    </xdr:to>
    <xdr:sp macro="" textlink="">
      <xdr:nvSpPr>
        <xdr:cNvPr id="307" name="Oval 306"/>
        <xdr:cNvSpPr>
          <a:spLocks noChangeAspect="1"/>
        </xdr:cNvSpPr>
      </xdr:nvSpPr>
      <xdr:spPr>
        <a:xfrm>
          <a:off x="24901461" y="5953637"/>
          <a:ext cx="69887" cy="7417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126</xdr:col>
      <xdr:colOff>75009</xdr:colOff>
      <xdr:row>49</xdr:row>
      <xdr:rowOff>21431</xdr:rowOff>
    </xdr:from>
    <xdr:to>
      <xdr:col>127</xdr:col>
      <xdr:colOff>21993</xdr:colOff>
      <xdr:row>49</xdr:row>
      <xdr:rowOff>93431</xdr:rowOff>
    </xdr:to>
    <xdr:sp macro="" textlink="">
      <xdr:nvSpPr>
        <xdr:cNvPr id="308" name="Oval 307"/>
        <xdr:cNvSpPr>
          <a:spLocks noChangeAspect="1"/>
        </xdr:cNvSpPr>
      </xdr:nvSpPr>
      <xdr:spPr>
        <a:xfrm>
          <a:off x="24901461" y="6545544"/>
          <a:ext cx="6988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77</xdr:col>
      <xdr:colOff>2548</xdr:colOff>
      <xdr:row>68</xdr:row>
      <xdr:rowOff>130967</xdr:rowOff>
    </xdr:from>
    <xdr:to>
      <xdr:col>101</xdr:col>
      <xdr:colOff>1545</xdr:colOff>
      <xdr:row>83</xdr:row>
      <xdr:rowOff>0</xdr:rowOff>
    </xdr:to>
    <xdr:grpSp>
      <xdr:nvGrpSpPr>
        <xdr:cNvPr id="309" name="Group 308"/>
        <xdr:cNvGrpSpPr/>
      </xdr:nvGrpSpPr>
      <xdr:grpSpPr>
        <a:xfrm>
          <a:off x="9986989" y="9330996"/>
          <a:ext cx="2957350" cy="1886092"/>
          <a:chOff x="9485586" y="4335516"/>
          <a:chExt cx="2995448" cy="1970691"/>
        </a:xfrm>
      </xdr:grpSpPr>
      <xdr:sp macro="" textlink="">
        <xdr:nvSpPr>
          <xdr:cNvPr id="310" name="Rectangle 309"/>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1" name="Rectangle 310"/>
          <xdr:cNvSpPr/>
        </xdr:nvSpPr>
        <xdr:spPr>
          <a:xfrm>
            <a:off x="9485586" y="5743300"/>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312" name="Rectangle 311"/>
          <xdr:cNvSpPr/>
        </xdr:nvSpPr>
        <xdr:spPr>
          <a:xfrm flipH="1">
            <a:off x="10980610" y="4335516"/>
            <a:ext cx="0" cy="197069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77</xdr:col>
      <xdr:colOff>0</xdr:colOff>
      <xdr:row>73</xdr:row>
      <xdr:rowOff>80673</xdr:rowOff>
    </xdr:from>
    <xdr:to>
      <xdr:col>89</xdr:col>
      <xdr:colOff>0</xdr:colOff>
      <xdr:row>78</xdr:row>
      <xdr:rowOff>80673</xdr:rowOff>
    </xdr:to>
    <xdr:graphicFrame macro="">
      <xdr:nvGraphicFramePr>
        <xdr:cNvPr id="3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89</xdr:col>
      <xdr:colOff>0</xdr:colOff>
      <xdr:row>73</xdr:row>
      <xdr:rowOff>81935</xdr:rowOff>
    </xdr:from>
    <xdr:to>
      <xdr:col>101</xdr:col>
      <xdr:colOff>0</xdr:colOff>
      <xdr:row>78</xdr:row>
      <xdr:rowOff>80674</xdr:rowOff>
    </xdr:to>
    <xdr:graphicFrame macro="">
      <xdr:nvGraphicFramePr>
        <xdr:cNvPr id="3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103</xdr:col>
      <xdr:colOff>0</xdr:colOff>
      <xdr:row>72</xdr:row>
      <xdr:rowOff>0</xdr:rowOff>
    </xdr:from>
    <xdr:to>
      <xdr:col>126</xdr:col>
      <xdr:colOff>0</xdr:colOff>
      <xdr:row>81</xdr:row>
      <xdr:rowOff>0</xdr:rowOff>
    </xdr:to>
    <xdr:sp macro="" textlink="clusters!C8" fLocksText="0">
      <xdr:nvSpPr>
        <xdr:cNvPr id="315" name="TextBox 314"/>
        <xdr:cNvSpPr txBox="1"/>
      </xdr:nvSpPr>
      <xdr:spPr>
        <a:xfrm>
          <a:off x="21876774" y="9586452"/>
          <a:ext cx="2826774" cy="1198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208B620C-FB1C-4641-AC35-85831E8942EA}"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102</xdr:col>
      <xdr:colOff>75009</xdr:colOff>
      <xdr:row>72</xdr:row>
      <xdr:rowOff>95250</xdr:rowOff>
    </xdr:from>
    <xdr:to>
      <xdr:col>103</xdr:col>
      <xdr:colOff>21993</xdr:colOff>
      <xdr:row>73</xdr:row>
      <xdr:rowOff>36281</xdr:rowOff>
    </xdr:to>
    <xdr:sp macro="" textlink="">
      <xdr:nvSpPr>
        <xdr:cNvPr id="316" name="Oval 315"/>
        <xdr:cNvSpPr>
          <a:spLocks noChangeAspect="1"/>
        </xdr:cNvSpPr>
      </xdr:nvSpPr>
      <xdr:spPr>
        <a:xfrm>
          <a:off x="21828880" y="9681702"/>
          <a:ext cx="69887" cy="7417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102</xdr:col>
      <xdr:colOff>75009</xdr:colOff>
      <xdr:row>77</xdr:row>
      <xdr:rowOff>21431</xdr:rowOff>
    </xdr:from>
    <xdr:to>
      <xdr:col>103</xdr:col>
      <xdr:colOff>21993</xdr:colOff>
      <xdr:row>77</xdr:row>
      <xdr:rowOff>93431</xdr:rowOff>
    </xdr:to>
    <xdr:sp macro="" textlink="">
      <xdr:nvSpPr>
        <xdr:cNvPr id="317" name="Oval 316"/>
        <xdr:cNvSpPr>
          <a:spLocks noChangeAspect="1"/>
        </xdr:cNvSpPr>
      </xdr:nvSpPr>
      <xdr:spPr>
        <a:xfrm>
          <a:off x="21828880" y="10273608"/>
          <a:ext cx="6988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127</xdr:col>
      <xdr:colOff>0</xdr:colOff>
      <xdr:row>72</xdr:row>
      <xdr:rowOff>0</xdr:rowOff>
    </xdr:from>
    <xdr:to>
      <xdr:col>150</xdr:col>
      <xdr:colOff>0</xdr:colOff>
      <xdr:row>81</xdr:row>
      <xdr:rowOff>0</xdr:rowOff>
    </xdr:to>
    <xdr:sp macro="" textlink="clusters!C9" fLocksText="0">
      <xdr:nvSpPr>
        <xdr:cNvPr id="318" name="TextBox 317"/>
        <xdr:cNvSpPr txBox="1"/>
      </xdr:nvSpPr>
      <xdr:spPr>
        <a:xfrm>
          <a:off x="24949355" y="9586452"/>
          <a:ext cx="2826774" cy="1198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FE0B98BC-CAC7-40AA-9DC7-286809F7ACC9}"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126</xdr:col>
      <xdr:colOff>75009</xdr:colOff>
      <xdr:row>72</xdr:row>
      <xdr:rowOff>95250</xdr:rowOff>
    </xdr:from>
    <xdr:to>
      <xdr:col>127</xdr:col>
      <xdr:colOff>21993</xdr:colOff>
      <xdr:row>73</xdr:row>
      <xdr:rowOff>36281</xdr:rowOff>
    </xdr:to>
    <xdr:sp macro="" textlink="">
      <xdr:nvSpPr>
        <xdr:cNvPr id="319" name="Oval 318"/>
        <xdr:cNvSpPr>
          <a:spLocks noChangeAspect="1"/>
        </xdr:cNvSpPr>
      </xdr:nvSpPr>
      <xdr:spPr>
        <a:xfrm>
          <a:off x="24901461" y="9681702"/>
          <a:ext cx="69887" cy="7417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126</xdr:col>
      <xdr:colOff>75009</xdr:colOff>
      <xdr:row>77</xdr:row>
      <xdr:rowOff>21431</xdr:rowOff>
    </xdr:from>
    <xdr:to>
      <xdr:col>127</xdr:col>
      <xdr:colOff>21993</xdr:colOff>
      <xdr:row>77</xdr:row>
      <xdr:rowOff>93431</xdr:rowOff>
    </xdr:to>
    <xdr:sp macro="" textlink="">
      <xdr:nvSpPr>
        <xdr:cNvPr id="320" name="Oval 319"/>
        <xdr:cNvSpPr>
          <a:spLocks noChangeAspect="1"/>
        </xdr:cNvSpPr>
      </xdr:nvSpPr>
      <xdr:spPr>
        <a:xfrm>
          <a:off x="24901461" y="10273608"/>
          <a:ext cx="6988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77</xdr:col>
      <xdr:colOff>2548</xdr:colOff>
      <xdr:row>96</xdr:row>
      <xdr:rowOff>130967</xdr:rowOff>
    </xdr:from>
    <xdr:to>
      <xdr:col>101</xdr:col>
      <xdr:colOff>1545</xdr:colOff>
      <xdr:row>111</xdr:row>
      <xdr:rowOff>0</xdr:rowOff>
    </xdr:to>
    <xdr:grpSp>
      <xdr:nvGrpSpPr>
        <xdr:cNvPr id="321" name="Group 320"/>
        <xdr:cNvGrpSpPr/>
      </xdr:nvGrpSpPr>
      <xdr:grpSpPr>
        <a:xfrm>
          <a:off x="9986989" y="13096173"/>
          <a:ext cx="2957350" cy="1886092"/>
          <a:chOff x="9485586" y="4335516"/>
          <a:chExt cx="2995448" cy="1970691"/>
        </a:xfrm>
      </xdr:grpSpPr>
      <xdr:sp macro="" textlink="">
        <xdr:nvSpPr>
          <xdr:cNvPr id="322" name="Rectangle 321"/>
          <xdr:cNvSpPr/>
        </xdr:nvSpPr>
        <xdr:spPr>
          <a:xfrm>
            <a:off x="9485881" y="4335517"/>
            <a:ext cx="2994859"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23" name="Rectangle 322"/>
          <xdr:cNvSpPr/>
        </xdr:nvSpPr>
        <xdr:spPr>
          <a:xfrm>
            <a:off x="9485586" y="5743300"/>
            <a:ext cx="2995448" cy="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                      </a:t>
            </a:r>
          </a:p>
        </xdr:txBody>
      </xdr:sp>
      <xdr:sp macro="" textlink="">
        <xdr:nvSpPr>
          <xdr:cNvPr id="324" name="Rectangle 323"/>
          <xdr:cNvSpPr/>
        </xdr:nvSpPr>
        <xdr:spPr>
          <a:xfrm flipH="1">
            <a:off x="10980610" y="4335516"/>
            <a:ext cx="0" cy="197069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grpSp>
    <xdr:clientData fLocksWithSheet="0"/>
  </xdr:twoCellAnchor>
  <xdr:twoCellAnchor>
    <xdr:from>
      <xdr:col>77</xdr:col>
      <xdr:colOff>0</xdr:colOff>
      <xdr:row>101</xdr:row>
      <xdr:rowOff>80673</xdr:rowOff>
    </xdr:from>
    <xdr:to>
      <xdr:col>89</xdr:col>
      <xdr:colOff>0</xdr:colOff>
      <xdr:row>106</xdr:row>
      <xdr:rowOff>80673</xdr:rowOff>
    </xdr:to>
    <xdr:graphicFrame macro="">
      <xdr:nvGraphicFramePr>
        <xdr:cNvPr id="3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89</xdr:col>
      <xdr:colOff>0</xdr:colOff>
      <xdr:row>101</xdr:row>
      <xdr:rowOff>81935</xdr:rowOff>
    </xdr:from>
    <xdr:to>
      <xdr:col>101</xdr:col>
      <xdr:colOff>0</xdr:colOff>
      <xdr:row>106</xdr:row>
      <xdr:rowOff>80674</xdr:rowOff>
    </xdr:to>
    <xdr:graphicFrame macro="">
      <xdr:nvGraphicFramePr>
        <xdr:cNvPr id="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103</xdr:col>
      <xdr:colOff>0</xdr:colOff>
      <xdr:row>100</xdr:row>
      <xdr:rowOff>0</xdr:rowOff>
    </xdr:from>
    <xdr:to>
      <xdr:col>126</xdr:col>
      <xdr:colOff>0</xdr:colOff>
      <xdr:row>109</xdr:row>
      <xdr:rowOff>0</xdr:rowOff>
    </xdr:to>
    <xdr:sp macro="" textlink="clusters!D8" fLocksText="0">
      <xdr:nvSpPr>
        <xdr:cNvPr id="327" name="TextBox 326"/>
        <xdr:cNvSpPr txBox="1"/>
      </xdr:nvSpPr>
      <xdr:spPr>
        <a:xfrm>
          <a:off x="12887908" y="13607143"/>
          <a:ext cx="2906097" cy="1224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6E196839-45CA-40E3-A4AC-C9D60E0026EA}"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102</xdr:col>
      <xdr:colOff>75009</xdr:colOff>
      <xdr:row>100</xdr:row>
      <xdr:rowOff>95250</xdr:rowOff>
    </xdr:from>
    <xdr:to>
      <xdr:col>103</xdr:col>
      <xdr:colOff>21993</xdr:colOff>
      <xdr:row>101</xdr:row>
      <xdr:rowOff>36281</xdr:rowOff>
    </xdr:to>
    <xdr:sp macro="" textlink="">
      <xdr:nvSpPr>
        <xdr:cNvPr id="328" name="Oval 327"/>
        <xdr:cNvSpPr>
          <a:spLocks noChangeAspect="1"/>
        </xdr:cNvSpPr>
      </xdr:nvSpPr>
      <xdr:spPr>
        <a:xfrm>
          <a:off x="21828880" y="13409766"/>
          <a:ext cx="69887" cy="7417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102</xdr:col>
      <xdr:colOff>75009</xdr:colOff>
      <xdr:row>105</xdr:row>
      <xdr:rowOff>21431</xdr:rowOff>
    </xdr:from>
    <xdr:to>
      <xdr:col>103</xdr:col>
      <xdr:colOff>21993</xdr:colOff>
      <xdr:row>105</xdr:row>
      <xdr:rowOff>93431</xdr:rowOff>
    </xdr:to>
    <xdr:sp macro="" textlink="">
      <xdr:nvSpPr>
        <xdr:cNvPr id="329" name="Oval 328"/>
        <xdr:cNvSpPr>
          <a:spLocks noChangeAspect="1"/>
        </xdr:cNvSpPr>
      </xdr:nvSpPr>
      <xdr:spPr>
        <a:xfrm>
          <a:off x="21828880" y="14001673"/>
          <a:ext cx="6988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127</xdr:col>
      <xdr:colOff>0</xdr:colOff>
      <xdr:row>100</xdr:row>
      <xdr:rowOff>0</xdr:rowOff>
    </xdr:from>
    <xdr:to>
      <xdr:col>150</xdr:col>
      <xdr:colOff>0</xdr:colOff>
      <xdr:row>109</xdr:row>
      <xdr:rowOff>0</xdr:rowOff>
    </xdr:to>
    <xdr:sp macro="" textlink="clusters!D9" fLocksText="0">
      <xdr:nvSpPr>
        <xdr:cNvPr id="330" name="TextBox 329"/>
        <xdr:cNvSpPr txBox="1"/>
      </xdr:nvSpPr>
      <xdr:spPr>
        <a:xfrm>
          <a:off x="24949355" y="13314516"/>
          <a:ext cx="2826774" cy="119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fld id="{ECB01D79-E6AB-47E4-8AD2-7FB4A11FB731}" type="TxLink">
            <a:rPr lang="fr-BE" sz="1000">
              <a:solidFill>
                <a:schemeClr val="tx1">
                  <a:lumMod val="65000"/>
                  <a:lumOff val="35000"/>
                </a:schemeClr>
              </a:solidFill>
              <a:effectLst/>
              <a:latin typeface="Arial" panose="020B0604020202020204" pitchFamily="34" charset="0"/>
              <a:ea typeface="+mn-ea"/>
              <a:cs typeface="Arial" panose="020B0604020202020204" pitchFamily="34" charset="0"/>
            </a:rPr>
            <a:pPr marL="0" marR="0" indent="0" defTabSz="914400" eaLnBrk="1" fontAlgn="auto" latinLnBrk="0" hangingPunct="1">
              <a:lnSpc>
                <a:spcPct val="100000"/>
              </a:lnSpc>
              <a:spcBef>
                <a:spcPts val="0"/>
              </a:spcBef>
              <a:spcAft>
                <a:spcPts val="0"/>
              </a:spcAft>
              <a:buClrTx/>
              <a:buSzTx/>
              <a:buFontTx/>
              <a:buNone/>
              <a:tabLst/>
              <a:defRPr/>
            </a:pPr>
            <a:t>Lorem ipsum dolor sit amet, consectetur adipisicing elit, sed do ejusmod tempor incididunt ut labore et dolore magna aliqua.
Lorem ipsum dolor sit amet, consectetur adipisicing elit, sed do ejusmod tempor incididunt ut labore et dolore magna aliqua.
</a:t>
          </a:fld>
          <a:endParaRPr lang="en-GB" sz="1000">
            <a:solidFill>
              <a:schemeClr val="tx1">
                <a:lumMod val="65000"/>
                <a:lumOff val="35000"/>
              </a:schemeClr>
            </a:solidFill>
            <a:latin typeface="Arial" panose="020B0604020202020204" pitchFamily="34" charset="0"/>
            <a:cs typeface="Arial" panose="020B0604020202020204" pitchFamily="34" charset="0"/>
          </a:endParaRPr>
        </a:p>
      </xdr:txBody>
    </xdr:sp>
    <xdr:clientData fLocksWithSheet="0"/>
  </xdr:twoCellAnchor>
  <xdr:twoCellAnchor>
    <xdr:from>
      <xdr:col>126</xdr:col>
      <xdr:colOff>75009</xdr:colOff>
      <xdr:row>100</xdr:row>
      <xdr:rowOff>95250</xdr:rowOff>
    </xdr:from>
    <xdr:to>
      <xdr:col>127</xdr:col>
      <xdr:colOff>21993</xdr:colOff>
      <xdr:row>101</xdr:row>
      <xdr:rowOff>36281</xdr:rowOff>
    </xdr:to>
    <xdr:sp macro="" textlink="">
      <xdr:nvSpPr>
        <xdr:cNvPr id="331" name="Oval 330"/>
        <xdr:cNvSpPr>
          <a:spLocks noChangeAspect="1"/>
        </xdr:cNvSpPr>
      </xdr:nvSpPr>
      <xdr:spPr>
        <a:xfrm>
          <a:off x="24901461" y="13409766"/>
          <a:ext cx="69887" cy="74176"/>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126</xdr:col>
      <xdr:colOff>75009</xdr:colOff>
      <xdr:row>105</xdr:row>
      <xdr:rowOff>21431</xdr:rowOff>
    </xdr:from>
    <xdr:to>
      <xdr:col>127</xdr:col>
      <xdr:colOff>21993</xdr:colOff>
      <xdr:row>105</xdr:row>
      <xdr:rowOff>93431</xdr:rowOff>
    </xdr:to>
    <xdr:sp macro="" textlink="">
      <xdr:nvSpPr>
        <xdr:cNvPr id="332" name="Oval 331"/>
        <xdr:cNvSpPr>
          <a:spLocks noChangeAspect="1"/>
        </xdr:cNvSpPr>
      </xdr:nvSpPr>
      <xdr:spPr>
        <a:xfrm>
          <a:off x="24901461" y="14001673"/>
          <a:ext cx="69887" cy="72000"/>
        </a:xfrm>
        <a:prstGeom prst="ellipse">
          <a:avLst/>
        </a:prstGeom>
        <a:solidFill>
          <a:srgbClr val="0C65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77</xdr:col>
      <xdr:colOff>10242</xdr:colOff>
      <xdr:row>87</xdr:row>
      <xdr:rowOff>0</xdr:rowOff>
    </xdr:from>
    <xdr:to>
      <xdr:col>151</xdr:col>
      <xdr:colOff>0</xdr:colOff>
      <xdr:row>87</xdr:row>
      <xdr:rowOff>0</xdr:rowOff>
    </xdr:to>
    <xdr:sp macro="" textlink="">
      <xdr:nvSpPr>
        <xdr:cNvPr id="333" name="Rectangle 332"/>
        <xdr:cNvSpPr/>
      </xdr:nvSpPr>
      <xdr:spPr>
        <a:xfrm>
          <a:off x="9350887" y="11583629"/>
          <a:ext cx="9217742" cy="0"/>
        </a:xfrm>
        <a:prstGeom prst="rect">
          <a:avLst/>
        </a:prstGeom>
        <a:noFill/>
        <a:ln w="63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77</xdr:col>
      <xdr:colOff>0</xdr:colOff>
      <xdr:row>59</xdr:row>
      <xdr:rowOff>0</xdr:rowOff>
    </xdr:from>
    <xdr:to>
      <xdr:col>150</xdr:col>
      <xdr:colOff>102419</xdr:colOff>
      <xdr:row>59</xdr:row>
      <xdr:rowOff>0</xdr:rowOff>
    </xdr:to>
    <xdr:sp macro="" textlink="">
      <xdr:nvSpPr>
        <xdr:cNvPr id="334" name="Rectangle 333"/>
        <xdr:cNvSpPr/>
      </xdr:nvSpPr>
      <xdr:spPr>
        <a:xfrm>
          <a:off x="9320161" y="7855565"/>
          <a:ext cx="9217742" cy="0"/>
        </a:xfrm>
        <a:prstGeom prst="rect">
          <a:avLst/>
        </a:prstGeom>
        <a:noFill/>
        <a:ln w="6350">
          <a:solidFill>
            <a:schemeClr val="bg1">
              <a:lumMod val="8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78</xdr:col>
      <xdr:colOff>0</xdr:colOff>
      <xdr:row>33</xdr:row>
      <xdr:rowOff>12701</xdr:rowOff>
    </xdr:from>
    <xdr:to>
      <xdr:col>81</xdr:col>
      <xdr:colOff>64501</xdr:colOff>
      <xdr:row>35</xdr:row>
      <xdr:rowOff>87676</xdr:rowOff>
    </xdr:to>
    <xdr:pic>
      <xdr:nvPicPr>
        <xdr:cNvPr id="337" name="Picture 336"/>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779000" y="4622801"/>
          <a:ext cx="445500" cy="35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60</xdr:row>
      <xdr:rowOff>101601</xdr:rowOff>
    </xdr:from>
    <xdr:to>
      <xdr:col>81</xdr:col>
      <xdr:colOff>64501</xdr:colOff>
      <xdr:row>63</xdr:row>
      <xdr:rowOff>117875</xdr:rowOff>
    </xdr:to>
    <xdr:pic>
      <xdr:nvPicPr>
        <xdr:cNvPr id="338" name="Picture 337"/>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779000" y="8483601"/>
          <a:ext cx="445500" cy="43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88</xdr:row>
      <xdr:rowOff>101601</xdr:rowOff>
    </xdr:from>
    <xdr:to>
      <xdr:col>81</xdr:col>
      <xdr:colOff>24001</xdr:colOff>
      <xdr:row>91</xdr:row>
      <xdr:rowOff>117875</xdr:rowOff>
    </xdr:to>
    <xdr:pic>
      <xdr:nvPicPr>
        <xdr:cNvPr id="339" name="Picture 338"/>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779000" y="12395201"/>
          <a:ext cx="405000" cy="43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152</xdr:col>
      <xdr:colOff>126999</xdr:colOff>
      <xdr:row>5</xdr:row>
      <xdr:rowOff>130174</xdr:rowOff>
    </xdr:from>
    <xdr:to>
      <xdr:col>156</xdr:col>
      <xdr:colOff>64496</xdr:colOff>
      <xdr:row>9</xdr:row>
      <xdr:rowOff>37124</xdr:rowOff>
    </xdr:to>
    <xdr:pic>
      <xdr:nvPicPr>
        <xdr:cNvPr id="340" name="Picture 33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9430999" y="828674"/>
          <a:ext cx="445500" cy="46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152</xdr:col>
      <xdr:colOff>126999</xdr:colOff>
      <xdr:row>33</xdr:row>
      <xdr:rowOff>1</xdr:rowOff>
    </xdr:from>
    <xdr:to>
      <xdr:col>155</xdr:col>
      <xdr:colOff>69998</xdr:colOff>
      <xdr:row>36</xdr:row>
      <xdr:rowOff>16276</xdr:rowOff>
    </xdr:to>
    <xdr:pic>
      <xdr:nvPicPr>
        <xdr:cNvPr id="341" name="Picture 340"/>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9430999" y="4610101"/>
          <a:ext cx="324000" cy="43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152</xdr:col>
      <xdr:colOff>126999</xdr:colOff>
      <xdr:row>61</xdr:row>
      <xdr:rowOff>1</xdr:rowOff>
    </xdr:from>
    <xdr:to>
      <xdr:col>156</xdr:col>
      <xdr:colOff>64496</xdr:colOff>
      <xdr:row>64</xdr:row>
      <xdr:rowOff>16276</xdr:rowOff>
    </xdr:to>
    <xdr:pic>
      <xdr:nvPicPr>
        <xdr:cNvPr id="343" name="Picture 342"/>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9430999" y="8521701"/>
          <a:ext cx="445500" cy="43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152</xdr:col>
      <xdr:colOff>126999</xdr:colOff>
      <xdr:row>89</xdr:row>
      <xdr:rowOff>1</xdr:rowOff>
    </xdr:from>
    <xdr:to>
      <xdr:col>156</xdr:col>
      <xdr:colOff>64496</xdr:colOff>
      <xdr:row>91</xdr:row>
      <xdr:rowOff>115476</xdr:rowOff>
    </xdr:to>
    <xdr:pic>
      <xdr:nvPicPr>
        <xdr:cNvPr id="344" name="Picture 343"/>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9430999" y="12433301"/>
          <a:ext cx="445500" cy="39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50610</xdr:colOff>
      <xdr:row>24</xdr:row>
      <xdr:rowOff>119638</xdr:rowOff>
    </xdr:from>
    <xdr:to>
      <xdr:col>24</xdr:col>
      <xdr:colOff>42087</xdr:colOff>
      <xdr:row>29</xdr:row>
      <xdr:rowOff>60981</xdr:rowOff>
    </xdr:to>
    <xdr:grpSp>
      <xdr:nvGrpSpPr>
        <xdr:cNvPr id="15" name="Group 14"/>
        <xdr:cNvGrpSpPr/>
      </xdr:nvGrpSpPr>
      <xdr:grpSpPr>
        <a:xfrm>
          <a:off x="2885698" y="3402962"/>
          <a:ext cx="607801" cy="613695"/>
          <a:chOff x="1976979" y="3477497"/>
          <a:chExt cx="618120" cy="618120"/>
        </a:xfrm>
      </xdr:grpSpPr>
      <xdr:graphicFrame macro="">
        <xdr:nvGraphicFramePr>
          <xdr:cNvPr id="11" name="Chart 1"/>
          <xdr:cNvGraphicFramePr/>
        </xdr:nvGraphicFramePr>
        <xdr:xfrm>
          <a:off x="1976979" y="3477497"/>
          <a:ext cx="618120" cy="618120"/>
        </xdr:xfrm>
        <a:graphic>
          <a:graphicData uri="http://schemas.openxmlformats.org/drawingml/2006/chart">
            <c:chart xmlns:c="http://schemas.openxmlformats.org/drawingml/2006/chart" xmlns:r="http://schemas.openxmlformats.org/officeDocument/2006/relationships" r:id="rId37"/>
          </a:graphicData>
        </a:graphic>
      </xdr:graphicFrame>
      <xdr:sp macro="" textlink="">
        <xdr:nvSpPr>
          <xdr:cNvPr id="231" name="Freeform 5"/>
          <xdr:cNvSpPr>
            <a:spLocks noEditPoints="1"/>
          </xdr:cNvSpPr>
        </xdr:nvSpPr>
        <xdr:spPr bwMode="auto">
          <a:xfrm>
            <a:off x="2122664" y="3612097"/>
            <a:ext cx="330375" cy="301077"/>
          </a:xfrm>
          <a:custGeom>
            <a:avLst/>
            <a:gdLst>
              <a:gd name="T0" fmla="*/ 18 w 92"/>
              <a:gd name="T1" fmla="*/ 13 h 79"/>
              <a:gd name="T2" fmla="*/ 18 w 92"/>
              <a:gd name="T3" fmla="*/ 0 h 79"/>
              <a:gd name="T4" fmla="*/ 19 w 92"/>
              <a:gd name="T5" fmla="*/ 53 h 79"/>
              <a:gd name="T6" fmla="*/ 22 w 92"/>
              <a:gd name="T7" fmla="*/ 79 h 79"/>
              <a:gd name="T8" fmla="*/ 25 w 92"/>
              <a:gd name="T9" fmla="*/ 53 h 79"/>
              <a:gd name="T10" fmla="*/ 25 w 92"/>
              <a:gd name="T11" fmla="*/ 25 h 79"/>
              <a:gd name="T12" fmla="*/ 36 w 92"/>
              <a:gd name="T13" fmla="*/ 44 h 79"/>
              <a:gd name="T14" fmla="*/ 29 w 92"/>
              <a:gd name="T15" fmla="*/ 20 h 79"/>
              <a:gd name="T16" fmla="*/ 18 w 92"/>
              <a:gd name="T17" fmla="*/ 15 h 79"/>
              <a:gd name="T18" fmla="*/ 0 w 92"/>
              <a:gd name="T19" fmla="*/ 42 h 79"/>
              <a:gd name="T20" fmla="*/ 3 w 92"/>
              <a:gd name="T21" fmla="*/ 43 h 79"/>
              <a:gd name="T22" fmla="*/ 7 w 92"/>
              <a:gd name="T23" fmla="*/ 53 h 79"/>
              <a:gd name="T24" fmla="*/ 13 w 92"/>
              <a:gd name="T25" fmla="*/ 77 h 79"/>
              <a:gd name="T26" fmla="*/ 16 w 92"/>
              <a:gd name="T27" fmla="*/ 77 h 79"/>
              <a:gd name="T28" fmla="*/ 19 w 92"/>
              <a:gd name="T29" fmla="*/ 53 h 79"/>
              <a:gd name="T30" fmla="*/ 66 w 92"/>
              <a:gd name="T31" fmla="*/ 6 h 79"/>
              <a:gd name="T32" fmla="*/ 80 w 92"/>
              <a:gd name="T33" fmla="*/ 6 h 79"/>
              <a:gd name="T34" fmla="*/ 80 w 92"/>
              <a:gd name="T35" fmla="*/ 39 h 79"/>
              <a:gd name="T36" fmla="*/ 89 w 92"/>
              <a:gd name="T37" fmla="*/ 43 h 79"/>
              <a:gd name="T38" fmla="*/ 91 w 92"/>
              <a:gd name="T39" fmla="*/ 42 h 79"/>
              <a:gd name="T40" fmla="*/ 74 w 92"/>
              <a:gd name="T41" fmla="*/ 15 h 79"/>
              <a:gd name="T42" fmla="*/ 62 w 92"/>
              <a:gd name="T43" fmla="*/ 20 h 79"/>
              <a:gd name="T44" fmla="*/ 55 w 92"/>
              <a:gd name="T45" fmla="*/ 44 h 79"/>
              <a:gd name="T46" fmla="*/ 65 w 92"/>
              <a:gd name="T47" fmla="*/ 25 h 79"/>
              <a:gd name="T48" fmla="*/ 65 w 92"/>
              <a:gd name="T49" fmla="*/ 76 h 79"/>
              <a:gd name="T50" fmla="*/ 67 w 92"/>
              <a:gd name="T51" fmla="*/ 79 h 79"/>
              <a:gd name="T52" fmla="*/ 73 w 92"/>
              <a:gd name="T53" fmla="*/ 46 h 79"/>
              <a:gd name="T54" fmla="*/ 79 w 92"/>
              <a:gd name="T55" fmla="*/ 79 h 79"/>
              <a:gd name="T56" fmla="*/ 81 w 92"/>
              <a:gd name="T57" fmla="*/ 76 h 79"/>
              <a:gd name="T58" fmla="*/ 46 w 92"/>
              <a:gd name="T59" fmla="*/ 41 h 79"/>
              <a:gd name="T60" fmla="*/ 46 w 92"/>
              <a:gd name="T61" fmla="*/ 49 h 79"/>
              <a:gd name="T62" fmla="*/ 46 w 92"/>
              <a:gd name="T63" fmla="*/ 41 h 79"/>
              <a:gd name="T64" fmla="*/ 48 w 92"/>
              <a:gd name="T65" fmla="*/ 78 h 79"/>
              <a:gd name="T66" fmla="*/ 51 w 92"/>
              <a:gd name="T67" fmla="*/ 78 h 79"/>
              <a:gd name="T68" fmla="*/ 50 w 92"/>
              <a:gd name="T69" fmla="*/ 61 h 79"/>
              <a:gd name="T70" fmla="*/ 53 w 92"/>
              <a:gd name="T71" fmla="*/ 53 h 79"/>
              <a:gd name="T72" fmla="*/ 59 w 92"/>
              <a:gd name="T73" fmla="*/ 45 h 79"/>
              <a:gd name="T74" fmla="*/ 57 w 92"/>
              <a:gd name="T75" fmla="*/ 44 h 79"/>
              <a:gd name="T76" fmla="*/ 46 w 92"/>
              <a:gd name="T77" fmla="*/ 50 h 79"/>
              <a:gd name="T78" fmla="*/ 42 w 92"/>
              <a:gd name="T79" fmla="*/ 50 h 79"/>
              <a:gd name="T80" fmla="*/ 33 w 92"/>
              <a:gd name="T81" fmla="*/ 43 h 79"/>
              <a:gd name="T82" fmla="*/ 33 w 92"/>
              <a:gd name="T83" fmla="*/ 46 h 79"/>
              <a:gd name="T84" fmla="*/ 41 w 92"/>
              <a:gd name="T85" fmla="*/ 56 h 79"/>
              <a:gd name="T86" fmla="*/ 41 w 92"/>
              <a:gd name="T87" fmla="*/ 77 h 79"/>
              <a:gd name="T88" fmla="*/ 42 w 92"/>
              <a:gd name="T89" fmla="*/ 79 h 79"/>
              <a:gd name="T90" fmla="*/ 46 w 92"/>
              <a:gd name="T91" fmla="*/ 65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92" h="79">
                <a:moveTo>
                  <a:pt x="25" y="6"/>
                </a:moveTo>
                <a:cubicBezTo>
                  <a:pt x="25" y="10"/>
                  <a:pt x="22" y="13"/>
                  <a:pt x="18" y="13"/>
                </a:cubicBezTo>
                <a:cubicBezTo>
                  <a:pt x="15" y="13"/>
                  <a:pt x="12" y="10"/>
                  <a:pt x="12" y="6"/>
                </a:cubicBezTo>
                <a:cubicBezTo>
                  <a:pt x="12" y="3"/>
                  <a:pt x="15" y="0"/>
                  <a:pt x="18" y="0"/>
                </a:cubicBezTo>
                <a:cubicBezTo>
                  <a:pt x="22" y="0"/>
                  <a:pt x="25" y="3"/>
                  <a:pt x="25" y="6"/>
                </a:cubicBezTo>
                <a:moveTo>
                  <a:pt x="19" y="53"/>
                </a:moveTo>
                <a:cubicBezTo>
                  <a:pt x="21" y="77"/>
                  <a:pt x="21" y="77"/>
                  <a:pt x="21" y="77"/>
                </a:cubicBezTo>
                <a:cubicBezTo>
                  <a:pt x="21" y="78"/>
                  <a:pt x="21" y="79"/>
                  <a:pt x="22" y="79"/>
                </a:cubicBezTo>
                <a:cubicBezTo>
                  <a:pt x="23" y="79"/>
                  <a:pt x="24" y="78"/>
                  <a:pt x="24" y="77"/>
                </a:cubicBezTo>
                <a:cubicBezTo>
                  <a:pt x="25" y="53"/>
                  <a:pt x="25" y="53"/>
                  <a:pt x="25" y="53"/>
                </a:cubicBezTo>
                <a:cubicBezTo>
                  <a:pt x="30" y="53"/>
                  <a:pt x="30" y="53"/>
                  <a:pt x="30" y="53"/>
                </a:cubicBezTo>
                <a:cubicBezTo>
                  <a:pt x="25" y="25"/>
                  <a:pt x="25" y="25"/>
                  <a:pt x="25" y="25"/>
                </a:cubicBezTo>
                <a:cubicBezTo>
                  <a:pt x="34" y="43"/>
                  <a:pt x="34" y="43"/>
                  <a:pt x="34" y="43"/>
                </a:cubicBezTo>
                <a:cubicBezTo>
                  <a:pt x="34" y="44"/>
                  <a:pt x="35" y="44"/>
                  <a:pt x="36" y="44"/>
                </a:cubicBezTo>
                <a:cubicBezTo>
                  <a:pt x="37" y="43"/>
                  <a:pt x="37" y="43"/>
                  <a:pt x="37" y="42"/>
                </a:cubicBezTo>
                <a:cubicBezTo>
                  <a:pt x="37" y="42"/>
                  <a:pt x="30" y="24"/>
                  <a:pt x="29" y="20"/>
                </a:cubicBezTo>
                <a:cubicBezTo>
                  <a:pt x="27" y="17"/>
                  <a:pt x="25" y="15"/>
                  <a:pt x="19" y="15"/>
                </a:cubicBezTo>
                <a:cubicBezTo>
                  <a:pt x="18" y="15"/>
                  <a:pt x="18" y="15"/>
                  <a:pt x="18" y="15"/>
                </a:cubicBezTo>
                <a:cubicBezTo>
                  <a:pt x="12" y="15"/>
                  <a:pt x="10" y="17"/>
                  <a:pt x="8" y="20"/>
                </a:cubicBezTo>
                <a:cubicBezTo>
                  <a:pt x="7" y="24"/>
                  <a:pt x="0" y="42"/>
                  <a:pt x="0" y="42"/>
                </a:cubicBezTo>
                <a:cubicBezTo>
                  <a:pt x="0" y="43"/>
                  <a:pt x="0" y="43"/>
                  <a:pt x="1" y="44"/>
                </a:cubicBezTo>
                <a:cubicBezTo>
                  <a:pt x="1" y="44"/>
                  <a:pt x="2" y="44"/>
                  <a:pt x="3" y="43"/>
                </a:cubicBezTo>
                <a:cubicBezTo>
                  <a:pt x="12" y="25"/>
                  <a:pt x="12" y="25"/>
                  <a:pt x="12" y="25"/>
                </a:cubicBezTo>
                <a:cubicBezTo>
                  <a:pt x="7" y="53"/>
                  <a:pt x="7" y="53"/>
                  <a:pt x="7" y="53"/>
                </a:cubicBezTo>
                <a:cubicBezTo>
                  <a:pt x="12" y="53"/>
                  <a:pt x="12" y="53"/>
                  <a:pt x="12" y="53"/>
                </a:cubicBezTo>
                <a:cubicBezTo>
                  <a:pt x="13" y="77"/>
                  <a:pt x="13" y="77"/>
                  <a:pt x="13" y="77"/>
                </a:cubicBezTo>
                <a:cubicBezTo>
                  <a:pt x="13" y="78"/>
                  <a:pt x="14" y="79"/>
                  <a:pt x="15" y="79"/>
                </a:cubicBezTo>
                <a:cubicBezTo>
                  <a:pt x="16" y="79"/>
                  <a:pt x="16" y="78"/>
                  <a:pt x="16" y="77"/>
                </a:cubicBezTo>
                <a:cubicBezTo>
                  <a:pt x="18" y="53"/>
                  <a:pt x="18" y="53"/>
                  <a:pt x="18" y="53"/>
                </a:cubicBezTo>
                <a:lnTo>
                  <a:pt x="19" y="53"/>
                </a:lnTo>
                <a:close/>
                <a:moveTo>
                  <a:pt x="73" y="0"/>
                </a:moveTo>
                <a:cubicBezTo>
                  <a:pt x="69" y="0"/>
                  <a:pt x="66" y="3"/>
                  <a:pt x="66" y="6"/>
                </a:cubicBezTo>
                <a:cubicBezTo>
                  <a:pt x="66" y="10"/>
                  <a:pt x="69" y="13"/>
                  <a:pt x="73" y="13"/>
                </a:cubicBezTo>
                <a:cubicBezTo>
                  <a:pt x="77" y="13"/>
                  <a:pt x="80" y="10"/>
                  <a:pt x="80" y="6"/>
                </a:cubicBezTo>
                <a:cubicBezTo>
                  <a:pt x="80" y="3"/>
                  <a:pt x="77" y="0"/>
                  <a:pt x="73" y="0"/>
                </a:cubicBezTo>
                <a:moveTo>
                  <a:pt x="80" y="39"/>
                </a:moveTo>
                <a:cubicBezTo>
                  <a:pt x="80" y="25"/>
                  <a:pt x="80" y="25"/>
                  <a:pt x="80" y="25"/>
                </a:cubicBezTo>
                <a:cubicBezTo>
                  <a:pt x="89" y="43"/>
                  <a:pt x="89" y="43"/>
                  <a:pt x="89" y="43"/>
                </a:cubicBezTo>
                <a:cubicBezTo>
                  <a:pt x="89" y="44"/>
                  <a:pt x="90" y="44"/>
                  <a:pt x="91" y="44"/>
                </a:cubicBezTo>
                <a:cubicBezTo>
                  <a:pt x="91" y="43"/>
                  <a:pt x="92" y="43"/>
                  <a:pt x="91" y="42"/>
                </a:cubicBezTo>
                <a:cubicBezTo>
                  <a:pt x="91" y="42"/>
                  <a:pt x="86" y="24"/>
                  <a:pt x="84" y="20"/>
                </a:cubicBezTo>
                <a:cubicBezTo>
                  <a:pt x="82" y="17"/>
                  <a:pt x="80" y="15"/>
                  <a:pt x="74" y="15"/>
                </a:cubicBezTo>
                <a:cubicBezTo>
                  <a:pt x="72" y="15"/>
                  <a:pt x="72" y="15"/>
                  <a:pt x="72" y="15"/>
                </a:cubicBezTo>
                <a:cubicBezTo>
                  <a:pt x="66" y="15"/>
                  <a:pt x="63" y="17"/>
                  <a:pt x="62" y="20"/>
                </a:cubicBezTo>
                <a:cubicBezTo>
                  <a:pt x="60" y="24"/>
                  <a:pt x="54" y="42"/>
                  <a:pt x="54" y="42"/>
                </a:cubicBezTo>
                <a:cubicBezTo>
                  <a:pt x="54" y="43"/>
                  <a:pt x="54" y="43"/>
                  <a:pt x="55" y="44"/>
                </a:cubicBezTo>
                <a:cubicBezTo>
                  <a:pt x="56" y="44"/>
                  <a:pt x="57" y="44"/>
                  <a:pt x="57" y="43"/>
                </a:cubicBezTo>
                <a:cubicBezTo>
                  <a:pt x="65" y="25"/>
                  <a:pt x="65" y="25"/>
                  <a:pt x="65" y="25"/>
                </a:cubicBezTo>
                <a:cubicBezTo>
                  <a:pt x="66" y="39"/>
                  <a:pt x="66" y="39"/>
                  <a:pt x="66" y="39"/>
                </a:cubicBezTo>
                <a:cubicBezTo>
                  <a:pt x="65" y="76"/>
                  <a:pt x="65" y="76"/>
                  <a:pt x="65" y="76"/>
                </a:cubicBezTo>
                <a:cubicBezTo>
                  <a:pt x="64" y="78"/>
                  <a:pt x="66" y="79"/>
                  <a:pt x="67" y="79"/>
                </a:cubicBezTo>
                <a:cubicBezTo>
                  <a:pt x="67" y="79"/>
                  <a:pt x="67" y="79"/>
                  <a:pt x="67" y="79"/>
                </a:cubicBezTo>
                <a:cubicBezTo>
                  <a:pt x="69" y="79"/>
                  <a:pt x="70" y="78"/>
                  <a:pt x="70" y="77"/>
                </a:cubicBezTo>
                <a:cubicBezTo>
                  <a:pt x="73" y="46"/>
                  <a:pt x="73" y="46"/>
                  <a:pt x="73" y="46"/>
                </a:cubicBezTo>
                <a:cubicBezTo>
                  <a:pt x="76" y="77"/>
                  <a:pt x="76" y="77"/>
                  <a:pt x="76" y="77"/>
                </a:cubicBezTo>
                <a:cubicBezTo>
                  <a:pt x="76" y="78"/>
                  <a:pt x="77" y="79"/>
                  <a:pt x="79" y="79"/>
                </a:cubicBezTo>
                <a:cubicBezTo>
                  <a:pt x="79" y="79"/>
                  <a:pt x="79" y="79"/>
                  <a:pt x="79" y="79"/>
                </a:cubicBezTo>
                <a:cubicBezTo>
                  <a:pt x="80" y="79"/>
                  <a:pt x="81" y="78"/>
                  <a:pt x="81" y="76"/>
                </a:cubicBezTo>
                <a:cubicBezTo>
                  <a:pt x="80" y="39"/>
                  <a:pt x="80" y="39"/>
                  <a:pt x="80" y="39"/>
                </a:cubicBezTo>
                <a:close/>
                <a:moveTo>
                  <a:pt x="46" y="41"/>
                </a:moveTo>
                <a:cubicBezTo>
                  <a:pt x="43" y="41"/>
                  <a:pt x="42" y="43"/>
                  <a:pt x="42" y="45"/>
                </a:cubicBezTo>
                <a:cubicBezTo>
                  <a:pt x="42" y="47"/>
                  <a:pt x="43" y="49"/>
                  <a:pt x="46" y="49"/>
                </a:cubicBezTo>
                <a:cubicBezTo>
                  <a:pt x="48" y="49"/>
                  <a:pt x="50" y="47"/>
                  <a:pt x="50" y="45"/>
                </a:cubicBezTo>
                <a:cubicBezTo>
                  <a:pt x="50" y="43"/>
                  <a:pt x="48" y="41"/>
                  <a:pt x="46" y="41"/>
                </a:cubicBezTo>
                <a:moveTo>
                  <a:pt x="46" y="65"/>
                </a:moveTo>
                <a:cubicBezTo>
                  <a:pt x="46" y="65"/>
                  <a:pt x="48" y="78"/>
                  <a:pt x="48" y="78"/>
                </a:cubicBezTo>
                <a:cubicBezTo>
                  <a:pt x="48" y="79"/>
                  <a:pt x="48" y="79"/>
                  <a:pt x="49" y="79"/>
                </a:cubicBezTo>
                <a:cubicBezTo>
                  <a:pt x="50" y="79"/>
                  <a:pt x="50" y="79"/>
                  <a:pt x="51" y="78"/>
                </a:cubicBezTo>
                <a:cubicBezTo>
                  <a:pt x="51" y="78"/>
                  <a:pt x="51" y="77"/>
                  <a:pt x="51" y="77"/>
                </a:cubicBezTo>
                <a:cubicBezTo>
                  <a:pt x="50" y="61"/>
                  <a:pt x="50" y="61"/>
                  <a:pt x="50" y="61"/>
                </a:cubicBezTo>
                <a:cubicBezTo>
                  <a:pt x="50" y="56"/>
                  <a:pt x="50" y="56"/>
                  <a:pt x="50" y="56"/>
                </a:cubicBezTo>
                <a:cubicBezTo>
                  <a:pt x="50" y="54"/>
                  <a:pt x="50" y="54"/>
                  <a:pt x="53" y="53"/>
                </a:cubicBezTo>
                <a:cubicBezTo>
                  <a:pt x="55" y="52"/>
                  <a:pt x="58" y="46"/>
                  <a:pt x="59" y="46"/>
                </a:cubicBezTo>
                <a:cubicBezTo>
                  <a:pt x="59" y="46"/>
                  <a:pt x="59" y="45"/>
                  <a:pt x="59" y="45"/>
                </a:cubicBezTo>
                <a:cubicBezTo>
                  <a:pt x="59" y="44"/>
                  <a:pt x="59" y="44"/>
                  <a:pt x="58" y="43"/>
                </a:cubicBezTo>
                <a:cubicBezTo>
                  <a:pt x="58" y="43"/>
                  <a:pt x="57" y="44"/>
                  <a:pt x="57" y="44"/>
                </a:cubicBezTo>
                <a:cubicBezTo>
                  <a:pt x="57" y="44"/>
                  <a:pt x="53" y="50"/>
                  <a:pt x="50" y="50"/>
                </a:cubicBezTo>
                <a:cubicBezTo>
                  <a:pt x="49" y="50"/>
                  <a:pt x="48" y="50"/>
                  <a:pt x="46" y="50"/>
                </a:cubicBezTo>
                <a:cubicBezTo>
                  <a:pt x="45" y="50"/>
                  <a:pt x="45" y="50"/>
                  <a:pt x="45" y="50"/>
                </a:cubicBezTo>
                <a:cubicBezTo>
                  <a:pt x="43" y="50"/>
                  <a:pt x="42" y="50"/>
                  <a:pt x="42" y="50"/>
                </a:cubicBezTo>
                <a:cubicBezTo>
                  <a:pt x="39" y="50"/>
                  <a:pt x="34" y="44"/>
                  <a:pt x="34" y="44"/>
                </a:cubicBezTo>
                <a:cubicBezTo>
                  <a:pt x="34" y="44"/>
                  <a:pt x="33" y="43"/>
                  <a:pt x="33" y="43"/>
                </a:cubicBezTo>
                <a:cubicBezTo>
                  <a:pt x="32" y="44"/>
                  <a:pt x="32" y="44"/>
                  <a:pt x="32" y="45"/>
                </a:cubicBezTo>
                <a:cubicBezTo>
                  <a:pt x="32" y="45"/>
                  <a:pt x="33" y="46"/>
                  <a:pt x="33" y="46"/>
                </a:cubicBezTo>
                <a:cubicBezTo>
                  <a:pt x="33" y="46"/>
                  <a:pt x="37" y="52"/>
                  <a:pt x="39" y="53"/>
                </a:cubicBezTo>
                <a:cubicBezTo>
                  <a:pt x="41" y="54"/>
                  <a:pt x="41" y="54"/>
                  <a:pt x="41" y="56"/>
                </a:cubicBezTo>
                <a:cubicBezTo>
                  <a:pt x="41" y="61"/>
                  <a:pt x="41" y="61"/>
                  <a:pt x="41" y="61"/>
                </a:cubicBezTo>
                <a:cubicBezTo>
                  <a:pt x="41" y="77"/>
                  <a:pt x="41" y="77"/>
                  <a:pt x="41" y="77"/>
                </a:cubicBezTo>
                <a:cubicBezTo>
                  <a:pt x="41" y="77"/>
                  <a:pt x="41" y="78"/>
                  <a:pt x="41" y="78"/>
                </a:cubicBezTo>
                <a:cubicBezTo>
                  <a:pt x="41" y="79"/>
                  <a:pt x="41" y="79"/>
                  <a:pt x="42" y="79"/>
                </a:cubicBezTo>
                <a:cubicBezTo>
                  <a:pt x="43" y="79"/>
                  <a:pt x="44" y="79"/>
                  <a:pt x="44" y="78"/>
                </a:cubicBezTo>
                <a:cubicBezTo>
                  <a:pt x="44" y="78"/>
                  <a:pt x="46" y="65"/>
                  <a:pt x="46" y="65"/>
                </a:cubicBez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45</xdr:col>
      <xdr:colOff>58541</xdr:colOff>
      <xdr:row>24</xdr:row>
      <xdr:rowOff>119638</xdr:rowOff>
    </xdr:from>
    <xdr:to>
      <xdr:col>50</xdr:col>
      <xdr:colOff>50017</xdr:colOff>
      <xdr:row>29</xdr:row>
      <xdr:rowOff>60982</xdr:rowOff>
    </xdr:to>
    <xdr:grpSp>
      <xdr:nvGrpSpPr>
        <xdr:cNvPr id="17" name="Group 16"/>
        <xdr:cNvGrpSpPr/>
      </xdr:nvGrpSpPr>
      <xdr:grpSpPr>
        <a:xfrm>
          <a:off x="6098512" y="3402962"/>
          <a:ext cx="607799" cy="613696"/>
          <a:chOff x="5223711" y="3489157"/>
          <a:chExt cx="618120" cy="618120"/>
        </a:xfrm>
      </xdr:grpSpPr>
      <xdr:graphicFrame macro="">
        <xdr:nvGraphicFramePr>
          <xdr:cNvPr id="172" name="Chart 1"/>
          <xdr:cNvGraphicFramePr>
            <a:graphicFrameLocks/>
          </xdr:cNvGraphicFramePr>
        </xdr:nvGraphicFramePr>
        <xdr:xfrm>
          <a:off x="5223711" y="3489157"/>
          <a:ext cx="618120" cy="618120"/>
        </xdr:xfrm>
        <a:graphic>
          <a:graphicData uri="http://schemas.openxmlformats.org/drawingml/2006/chart">
            <c:chart xmlns:c="http://schemas.openxmlformats.org/drawingml/2006/chart" xmlns:r="http://schemas.openxmlformats.org/officeDocument/2006/relationships" r:id="rId38"/>
          </a:graphicData>
        </a:graphic>
      </xdr:graphicFrame>
      <xdr:pic>
        <xdr:nvPicPr>
          <xdr:cNvPr id="237" name="Picture 236"/>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5398355" y="3631100"/>
            <a:ext cx="317333" cy="29928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71</xdr:col>
      <xdr:colOff>41960</xdr:colOff>
      <xdr:row>24</xdr:row>
      <xdr:rowOff>119638</xdr:rowOff>
    </xdr:from>
    <xdr:to>
      <xdr:col>76</xdr:col>
      <xdr:colOff>40956</xdr:colOff>
      <xdr:row>29</xdr:row>
      <xdr:rowOff>71008</xdr:rowOff>
    </xdr:to>
    <xdr:grpSp>
      <xdr:nvGrpSpPr>
        <xdr:cNvPr id="19" name="Group 18"/>
        <xdr:cNvGrpSpPr/>
      </xdr:nvGrpSpPr>
      <xdr:grpSpPr>
        <a:xfrm>
          <a:off x="9286813" y="3402962"/>
          <a:ext cx="615319" cy="623722"/>
          <a:chOff x="8602580" y="3494171"/>
          <a:chExt cx="625774" cy="628311"/>
        </a:xfrm>
      </xdr:grpSpPr>
      <xdr:graphicFrame macro="">
        <xdr:nvGraphicFramePr>
          <xdr:cNvPr id="173" name="Chart 1"/>
          <xdr:cNvGraphicFramePr>
            <a:graphicFrameLocks/>
          </xdr:cNvGraphicFramePr>
        </xdr:nvGraphicFramePr>
        <xdr:xfrm>
          <a:off x="8602580" y="3494171"/>
          <a:ext cx="625774" cy="628311"/>
        </xdr:xfrm>
        <a:graphic>
          <a:graphicData uri="http://schemas.openxmlformats.org/drawingml/2006/chart">
            <c:chart xmlns:c="http://schemas.openxmlformats.org/drawingml/2006/chart" xmlns:r="http://schemas.openxmlformats.org/officeDocument/2006/relationships" r:id="rId40"/>
          </a:graphicData>
        </a:graphic>
      </xdr:graphicFrame>
      <xdr:pic>
        <xdr:nvPicPr>
          <xdr:cNvPr id="238" name="Picture 237"/>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8733830" y="3599570"/>
            <a:ext cx="355433" cy="33983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19</xdr:col>
      <xdr:colOff>50612</xdr:colOff>
      <xdr:row>42</xdr:row>
      <xdr:rowOff>127415</xdr:rowOff>
    </xdr:from>
    <xdr:to>
      <xdr:col>24</xdr:col>
      <xdr:colOff>42087</xdr:colOff>
      <xdr:row>47</xdr:row>
      <xdr:rowOff>71593</xdr:rowOff>
    </xdr:to>
    <xdr:grpSp>
      <xdr:nvGrpSpPr>
        <xdr:cNvPr id="20" name="Group 19"/>
        <xdr:cNvGrpSpPr/>
      </xdr:nvGrpSpPr>
      <xdr:grpSpPr>
        <a:xfrm>
          <a:off x="2885700" y="5831209"/>
          <a:ext cx="607799" cy="616531"/>
          <a:chOff x="1955786" y="5764695"/>
          <a:chExt cx="612670" cy="606786"/>
        </a:xfrm>
      </xdr:grpSpPr>
      <xdr:graphicFrame macro="">
        <xdr:nvGraphicFramePr>
          <xdr:cNvPr id="174" name="Chart 1"/>
          <xdr:cNvGraphicFramePr>
            <a:graphicFrameLocks/>
          </xdr:cNvGraphicFramePr>
        </xdr:nvGraphicFramePr>
        <xdr:xfrm>
          <a:off x="1955786" y="5764695"/>
          <a:ext cx="612670" cy="606786"/>
        </xdr:xfrm>
        <a:graphic>
          <a:graphicData uri="http://schemas.openxmlformats.org/drawingml/2006/chart">
            <c:chart xmlns:c="http://schemas.openxmlformats.org/drawingml/2006/chart" xmlns:r="http://schemas.openxmlformats.org/officeDocument/2006/relationships" r:id="rId42"/>
          </a:graphicData>
        </a:graphic>
      </xdr:graphicFrame>
      <xdr:pic>
        <xdr:nvPicPr>
          <xdr:cNvPr id="239" name="Picture 238"/>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2084471" y="5897602"/>
            <a:ext cx="362780" cy="30275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45</xdr:col>
      <xdr:colOff>58542</xdr:colOff>
      <xdr:row>42</xdr:row>
      <xdr:rowOff>127415</xdr:rowOff>
    </xdr:from>
    <xdr:to>
      <xdr:col>50</xdr:col>
      <xdr:colOff>50017</xdr:colOff>
      <xdr:row>47</xdr:row>
      <xdr:rowOff>70765</xdr:rowOff>
    </xdr:to>
    <xdr:grpSp>
      <xdr:nvGrpSpPr>
        <xdr:cNvPr id="21" name="Group 20"/>
        <xdr:cNvGrpSpPr/>
      </xdr:nvGrpSpPr>
      <xdr:grpSpPr>
        <a:xfrm>
          <a:off x="6098513" y="5831209"/>
          <a:ext cx="607798" cy="615703"/>
          <a:chOff x="6220239" y="6419022"/>
          <a:chExt cx="612671" cy="606786"/>
        </a:xfrm>
      </xdr:grpSpPr>
      <xdr:graphicFrame macro="">
        <xdr:nvGraphicFramePr>
          <xdr:cNvPr id="175" name="Chart 1"/>
          <xdr:cNvGraphicFramePr>
            <a:graphicFrameLocks/>
          </xdr:cNvGraphicFramePr>
        </xdr:nvGraphicFramePr>
        <xdr:xfrm>
          <a:off x="6220239" y="6419022"/>
          <a:ext cx="612671" cy="606786"/>
        </xdr:xfrm>
        <a:graphic>
          <a:graphicData uri="http://schemas.openxmlformats.org/drawingml/2006/chart">
            <c:chart xmlns:c="http://schemas.openxmlformats.org/drawingml/2006/chart" xmlns:r="http://schemas.openxmlformats.org/officeDocument/2006/relationships" r:id="rId44"/>
          </a:graphicData>
        </a:graphic>
      </xdr:graphicFrame>
      <xdr:pic>
        <xdr:nvPicPr>
          <xdr:cNvPr id="240" name="Picture 239"/>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399808" y="6568206"/>
            <a:ext cx="315153" cy="30314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71</xdr:col>
      <xdr:colOff>49375</xdr:colOff>
      <xdr:row>42</xdr:row>
      <xdr:rowOff>127415</xdr:rowOff>
    </xdr:from>
    <xdr:to>
      <xdr:col>76</xdr:col>
      <xdr:colOff>40956</xdr:colOff>
      <xdr:row>47</xdr:row>
      <xdr:rowOff>71593</xdr:rowOff>
    </xdr:to>
    <xdr:grpSp>
      <xdr:nvGrpSpPr>
        <xdr:cNvPr id="22" name="Group 21"/>
        <xdr:cNvGrpSpPr/>
      </xdr:nvGrpSpPr>
      <xdr:grpSpPr>
        <a:xfrm>
          <a:off x="9294228" y="5831209"/>
          <a:ext cx="607904" cy="616531"/>
          <a:chOff x="9077739" y="6419022"/>
          <a:chExt cx="612671" cy="606786"/>
        </a:xfrm>
      </xdr:grpSpPr>
      <xdr:graphicFrame macro="">
        <xdr:nvGraphicFramePr>
          <xdr:cNvPr id="176" name="Chart 1"/>
          <xdr:cNvGraphicFramePr>
            <a:graphicFrameLocks/>
          </xdr:cNvGraphicFramePr>
        </xdr:nvGraphicFramePr>
        <xdr:xfrm>
          <a:off x="9077739" y="6419022"/>
          <a:ext cx="612671" cy="606786"/>
        </xdr:xfrm>
        <a:graphic>
          <a:graphicData uri="http://schemas.openxmlformats.org/drawingml/2006/chart">
            <c:chart xmlns:c="http://schemas.openxmlformats.org/drawingml/2006/chart" xmlns:r="http://schemas.openxmlformats.org/officeDocument/2006/relationships" r:id="rId46"/>
          </a:graphicData>
        </a:graphic>
      </xdr:graphicFrame>
      <xdr:pic>
        <xdr:nvPicPr>
          <xdr:cNvPr id="241" name="Picture 240"/>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9251866" y="6571426"/>
            <a:ext cx="286579" cy="30314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c:userShapes xmlns:c="http://schemas.openxmlformats.org/drawingml/2006/chart">
  <cdr:relSizeAnchor xmlns:cdr="http://schemas.openxmlformats.org/drawingml/2006/chartDrawing">
    <cdr:from>
      <cdr:x>0.83806</cdr:x>
      <cdr:y>0.18024</cdr:y>
    </cdr:from>
    <cdr:to>
      <cdr:x>0.95615</cdr:x>
      <cdr:y>0.27313</cdr:y>
    </cdr:to>
    <cdr:sp macro="" textlink="">
      <cdr:nvSpPr>
        <cdr:cNvPr id="2" name="TextBox 1"/>
        <cdr:cNvSpPr txBox="1"/>
      </cdr:nvSpPr>
      <cdr:spPr>
        <a:xfrm xmlns:a="http://schemas.openxmlformats.org/drawingml/2006/main">
          <a:off x="2337642" y="258819"/>
          <a:ext cx="329396" cy="13338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noAutofit/>
        </a:bodyPr>
        <a:lstStyle xmlns:a="http://schemas.openxmlformats.org/drawingml/2006/main"/>
        <a:p xmlns:a="http://schemas.openxmlformats.org/drawingml/2006/main">
          <a:r>
            <a:rPr lang="en-GB" sz="800">
              <a:solidFill>
                <a:srgbClr val="A6A6A6"/>
              </a:solidFill>
              <a:latin typeface="Arial" panose="020B0604020202020204" pitchFamily="34" charset="0"/>
              <a:cs typeface="Arial" panose="020B0604020202020204" pitchFamily="34" charset="0"/>
            </a:rPr>
            <a:t>million</a:t>
          </a:r>
        </a:p>
      </cdr:txBody>
    </cdr:sp>
  </cdr:relSizeAnchor>
</c:userShapes>
</file>

<file path=xl/drawings/drawing3.xml><?xml version="1.0" encoding="utf-8"?>
<c:userShapes xmlns:c="http://schemas.openxmlformats.org/drawingml/2006/chart">
  <cdr:relSizeAnchor xmlns:cdr="http://schemas.openxmlformats.org/drawingml/2006/chartDrawing">
    <cdr:from>
      <cdr:x>0.21978</cdr:x>
      <cdr:y>0.16429</cdr:y>
    </cdr:from>
    <cdr:to>
      <cdr:x>0.38095</cdr:x>
      <cdr:y>0.16429</cdr:y>
    </cdr:to>
    <cdr:cxnSp macro="">
      <cdr:nvCxnSpPr>
        <cdr:cNvPr id="3" name="Straight Connector 2"/>
        <cdr:cNvCxnSpPr/>
      </cdr:nvCxnSpPr>
      <cdr:spPr>
        <a:xfrm xmlns:a="http://schemas.openxmlformats.org/drawingml/2006/main" flipV="1">
          <a:off x="571500" y="219075"/>
          <a:ext cx="419100" cy="2"/>
        </a:xfrm>
        <a:prstGeom xmlns:a="http://schemas.openxmlformats.org/drawingml/2006/main" prst="line">
          <a:avLst/>
        </a:prstGeom>
        <a:ln xmlns:a="http://schemas.openxmlformats.org/drawingml/2006/main" w="12700">
          <a:solidFill>
            <a:schemeClr val="tx1">
              <a:lumMod val="65000"/>
              <a:lumOff val="35000"/>
            </a:schemeClr>
          </a:solidFill>
          <a:tailEnd type="oval"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0.22466</cdr:x>
      <cdr:y>0.70953</cdr:y>
    </cdr:from>
    <cdr:to>
      <cdr:x>0.3663</cdr:x>
      <cdr:y>0.70953</cdr:y>
    </cdr:to>
    <cdr:cxnSp macro="">
      <cdr:nvCxnSpPr>
        <cdr:cNvPr id="6" name="Straight Connector 5"/>
        <cdr:cNvCxnSpPr/>
      </cdr:nvCxnSpPr>
      <cdr:spPr>
        <a:xfrm xmlns:a="http://schemas.openxmlformats.org/drawingml/2006/main">
          <a:off x="625231" y="940863"/>
          <a:ext cx="394167" cy="0"/>
        </a:xfrm>
        <a:prstGeom xmlns:a="http://schemas.openxmlformats.org/drawingml/2006/main" prst="line">
          <a:avLst/>
        </a:prstGeom>
        <a:ln xmlns:a="http://schemas.openxmlformats.org/drawingml/2006/main" w="12700">
          <a:solidFill>
            <a:schemeClr val="tx1">
              <a:lumMod val="65000"/>
              <a:lumOff val="35000"/>
            </a:schemeClr>
          </a:solidFill>
          <a:tailEnd type="oval"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0.60806</cdr:x>
      <cdr:y>0.28571</cdr:y>
    </cdr:from>
    <cdr:to>
      <cdr:x>0.77656</cdr:x>
      <cdr:y>0.28572</cdr:y>
    </cdr:to>
    <cdr:cxnSp macro="">
      <cdr:nvCxnSpPr>
        <cdr:cNvPr id="10" name="Straight Connector 9"/>
        <cdr:cNvCxnSpPr/>
      </cdr:nvCxnSpPr>
      <cdr:spPr>
        <a:xfrm xmlns:a="http://schemas.openxmlformats.org/drawingml/2006/main" flipH="1">
          <a:off x="1581150" y="381000"/>
          <a:ext cx="438150" cy="1"/>
        </a:xfrm>
        <a:prstGeom xmlns:a="http://schemas.openxmlformats.org/drawingml/2006/main" prst="line">
          <a:avLst/>
        </a:prstGeom>
        <a:ln xmlns:a="http://schemas.openxmlformats.org/drawingml/2006/main" w="12700">
          <a:solidFill>
            <a:schemeClr val="tx1">
              <a:lumMod val="65000"/>
              <a:lumOff val="35000"/>
            </a:schemeClr>
          </a:solidFill>
          <a:tailEnd type="oval"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0.06343</cdr:x>
      <cdr:y>0.06429</cdr:y>
    </cdr:from>
    <cdr:to>
      <cdr:x>0.11516</cdr:x>
      <cdr:y>0.16613</cdr:y>
    </cdr:to>
    <cdr:sp macro="" textlink="">
      <cdr:nvSpPr>
        <cdr:cNvPr id="2" name="TextBox 1"/>
        <cdr:cNvSpPr txBox="1"/>
      </cdr:nvSpPr>
      <cdr:spPr>
        <a:xfrm xmlns:a="http://schemas.openxmlformats.org/drawingml/2006/main">
          <a:off x="167641" y="92656"/>
          <a:ext cx="136700" cy="14678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noAutofit/>
        </a:bodyPr>
        <a:lstStyle xmlns:a="http://schemas.openxmlformats.org/drawingml/2006/main"/>
        <a:p xmlns:a="http://schemas.openxmlformats.org/drawingml/2006/main">
          <a:r>
            <a:rPr lang="en-GB" sz="1000">
              <a:solidFill>
                <a:srgbClr val="7F7F7F"/>
              </a:solidFill>
              <a:latin typeface="Arial" panose="020B0604020202020204" pitchFamily="34" charset="0"/>
              <a:cs typeface="Arial" panose="020B0604020202020204" pitchFamily="34" charset="0"/>
            </a:rPr>
            <a:t>M</a:t>
          </a:r>
        </a:p>
      </cdr:txBody>
    </cdr:sp>
  </cdr:relSizeAnchor>
</c:userShapes>
</file>

<file path=xl/tables/table1.xml><?xml version="1.0" encoding="utf-8"?>
<table xmlns="http://schemas.openxmlformats.org/spreadsheetml/2006/main" id="1" name="TblClusterFunding" displayName="TblClusterFunding" ref="B1:G12" totalsRowShown="0" headerRowDxfId="49" dataDxfId="47" headerRowBorderDxfId="48" tableBorderDxfId="46" totalsRowBorderDxfId="45" headerRowCellStyle="Normal 2" dataCellStyle="Normal 2">
  <autoFilter ref="B1:G12"/>
  <tableColumns count="6">
    <tableColumn id="1" name="Cluster" dataDxfId="44" dataCellStyle="Normal 2"/>
    <tableColumn id="2" name="Requirement" dataDxfId="43" dataCellStyle="Normal 2"/>
    <tableColumn id="3" name="Funded" dataDxfId="42" dataCellStyle="Normal 2"/>
    <tableColumn id="6" name="Unmet" dataDxfId="41" dataCellStyle="Normal 2"/>
    <tableColumn id="5" name="Funded%" dataDxfId="40" dataCellStyle="Normal 2">
      <calculatedColumnFormula>IFERROR(TblClusterFunding[[#This Row],[Funded]]/TblClusterFunding[[#This Row],[Requirement]],0)</calculatedColumnFormula>
    </tableColumn>
    <tableColumn id="4" name="Unmet%" dataDxfId="39" dataCellStyle="Normal 2">
      <calculatedColumnFormula>IFERROR(TblClusterFunding[[#This Row],[Unmet]]/TblClusterFunding[[#This Row],[Requirement]],0)</calculatedColumnFormula>
    </tableColumn>
  </tableColumns>
  <tableStyleInfo name="OCHA_table_1" showFirstColumn="0" showLastColumn="0" showRowStripes="1" showColumnStripes="0"/>
</table>
</file>

<file path=xl/tables/table2.xml><?xml version="1.0" encoding="utf-8"?>
<table xmlns="http://schemas.openxmlformats.org/spreadsheetml/2006/main" id="2" name="TblDonorContri" displayName="TblDonorContri" ref="H1:L16" totalsRowShown="0" headerRowDxfId="38" dataDxfId="36" headerRowBorderDxfId="37" tableBorderDxfId="35" totalsRowBorderDxfId="34" headerRowCellStyle="Normal 2" dataCellStyle="Normal 2">
  <autoFilter ref="H1:L16"/>
  <tableColumns count="5">
    <tableColumn id="3" name="Contribution+" dataDxfId="33" dataCellStyle="Normal 2">
      <calculatedColumnFormula>#REF!+ROWS($H$2:H2)*0.001</calculatedColumnFormula>
    </tableColumn>
    <tableColumn id="5" name="Rank" dataDxfId="32" dataCellStyle="Normal 2">
      <calculatedColumnFormula>RANK(TblDonorContri[[#This Row],[Contribution+]],TblDonorContri[Contribution+])</calculatedColumnFormula>
    </tableColumn>
    <tableColumn id="6" name="Position" dataDxfId="31" dataCellStyle="Normal 2">
      <calculatedColumnFormula>ROWS($J$2:J2)</calculatedColumnFormula>
    </tableColumn>
    <tableColumn id="7" name="SortedDonor" dataDxfId="30" dataCellStyle="Normal 2">
      <calculatedColumnFormula>INDEX(#REF!,MATCH(TblDonorContri[[#This Row],[Position]],TblDonorContri[Rank],0))</calculatedColumnFormula>
    </tableColumn>
    <tableColumn id="8" name="Colonne1" dataDxfId="29" dataCellStyle="Normal 2">
      <calculatedColumnFormula>INDEX(#REF!,MATCH(TblDonorContri[[#This Row],[Position]],TblDonorContri[Rank],0))</calculatedColumnFormula>
    </tableColumn>
  </tableColumns>
  <tableStyleInfo name="OCHA_table_1" showFirstColumn="0" showLastColumn="0" showRowStripes="1" showColumnStripes="0"/>
</table>
</file>

<file path=xl/tables/table3.xml><?xml version="1.0" encoding="utf-8"?>
<table xmlns="http://schemas.openxmlformats.org/spreadsheetml/2006/main" id="7" name="Table7" displayName="Table7" ref="N1:O12" totalsRowShown="0" headerRowDxfId="28" dataDxfId="27" headerRowCellStyle="Normal 2" dataCellStyle="Normal 2">
  <autoFilter ref="N1:O12"/>
  <tableColumns count="2">
    <tableColumn id="1" name="Donor" dataDxfId="26" dataCellStyle="Normal 2"/>
    <tableColumn id="2" name="Contribution" dataDxfId="25" dataCellStyle="Normal 2"/>
  </tableColumns>
  <tableStyleInfo name="OCHA_table_1" showFirstColumn="0" showLastColumn="0" showRowStripes="1" showColumnStripes="0"/>
</table>
</file>

<file path=xl/tables/table4.xml><?xml version="1.0" encoding="utf-8"?>
<table xmlns="http://schemas.openxmlformats.org/spreadsheetml/2006/main" id="3" name="tbl_PeopleInNeed" displayName="tbl_PeopleInNeed" ref="A2:B6" totalsRowShown="0" headerRowDxfId="24" dataDxfId="23">
  <autoFilter ref="A2:B6"/>
  <tableColumns count="2">
    <tableColumn id="1" name="People in Need" dataDxfId="22"/>
    <tableColumn id="2" name="in million" dataDxfId="21"/>
  </tableColumns>
  <tableStyleInfo name="OCHA_table_1" showFirstColumn="0" showLastColumn="0" showRowStripes="1" showColumnStripes="0"/>
</table>
</file>

<file path=xl/tables/table5.xml><?xml version="1.0" encoding="utf-8"?>
<table xmlns="http://schemas.openxmlformats.org/spreadsheetml/2006/main" id="4" name="tbl_Chart2" displayName="tbl_Chart2" ref="D2:E23" totalsRowShown="0" headerRowDxfId="20" dataDxfId="19">
  <autoFilter ref="D2:E23"/>
  <tableColumns count="2">
    <tableColumn id="1" name="Chart 2" dataDxfId="18"/>
    <tableColumn id="2" name="In million" dataDxfId="17"/>
  </tableColumns>
  <tableStyleInfo name="OCHA_table_1" showFirstColumn="0" showLastColumn="0" showRowStripes="1" showColumnStripes="0"/>
</table>
</file>

<file path=xl/tables/table6.xml><?xml version="1.0" encoding="utf-8"?>
<table xmlns="http://schemas.openxmlformats.org/spreadsheetml/2006/main" id="5" name="tbl_Chart4" displayName="tbl_Chart4" ref="G2:H5" totalsRowShown="0" headerRowDxfId="16" dataDxfId="15">
  <autoFilter ref="G2:H5"/>
  <tableColumns count="2">
    <tableColumn id="1" name="lorem ipsum" dataDxfId="14"/>
    <tableColumn id="2" name="in million" dataDxfId="13"/>
  </tableColumns>
  <tableStyleInfo name="OCHA_table_1" showFirstColumn="0" showLastColumn="0" showRowStripes="1" showColumnStripes="0"/>
</table>
</file>

<file path=xl/tables/table7.xml><?xml version="1.0" encoding="utf-8"?>
<table xmlns="http://schemas.openxmlformats.org/spreadsheetml/2006/main" id="13" name="Table14615" displayName="Table14615" ref="B1:L9" totalsRowShown="0" headerRowDxfId="12" dataDxfId="11">
  <autoFilter ref="B1:L9"/>
  <tableColumns count="11">
    <tableColumn id="1" name="CCCM" dataDxfId="10"/>
    <tableColumn id="2" name="Food Security" dataDxfId="9"/>
    <tableColumn id="3" name="Nutrition" dataDxfId="8"/>
    <tableColumn id="4" name="WASH" dataDxfId="7"/>
    <tableColumn id="5" name="Logistics" dataDxfId="6"/>
    <tableColumn id="6" name="Health" dataDxfId="5"/>
    <tableColumn id="7" name="Shelter" dataDxfId="4"/>
    <tableColumn id="8" name="Column1" dataDxfId="3"/>
    <tableColumn id="9" name="Column2" dataDxfId="2"/>
    <tableColumn id="10" name="Column3" dataDxfId="1"/>
    <tableColumn id="11" name="Column4" dataDxfId="0"/>
  </tableColumns>
  <tableStyleInfo name="OCHA_table_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noAutofit/>
      </a:bodyPr>
      <a:lstStyle>
        <a:defPPr>
          <a:defRPr sz="1000">
            <a:latin typeface="Arial" panose="020B0604020202020204" pitchFamily="34" charset="0"/>
            <a:cs typeface="Arial" panose="020B0604020202020204" pitchFamily="34" charset="0"/>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HR205"/>
  <sheetViews>
    <sheetView showGridLines="0" view="pageBreakPreview" zoomScale="85" zoomScaleNormal="100" zoomScaleSheetLayoutView="85" zoomScalePageLayoutView="40" workbookViewId="0">
      <selection activeCell="C1" sqref="C1:BX4"/>
    </sheetView>
  </sheetViews>
  <sheetFormatPr defaultColWidth="1.85546875" defaultRowHeight="0" customHeight="1" zeroHeight="1" x14ac:dyDescent="0.25"/>
  <cols>
    <col min="1" max="1" width="5.7109375" style="1" customWidth="1"/>
    <col min="2" max="2" width="5.42578125" style="1" customWidth="1"/>
    <col min="3" max="3" width="1.85546875" style="3" customWidth="1"/>
    <col min="4" max="16" width="1.85546875" style="1" customWidth="1"/>
    <col min="17" max="17" width="1.85546875" style="3" customWidth="1"/>
    <col min="18" max="74" width="1.85546875" style="1" customWidth="1"/>
    <col min="75" max="77" width="1.85546875" style="3" customWidth="1"/>
    <col min="78" max="85" width="1.85546875" style="1" customWidth="1"/>
    <col min="86" max="106" width="1.85546875" customWidth="1"/>
    <col min="107" max="151" width="1.85546875" style="1" customWidth="1"/>
    <col min="152" max="152" width="1.85546875" customWidth="1"/>
    <col min="153" max="226" width="1.85546875" style="1" customWidth="1"/>
    <col min="227" max="227" width="5.42578125" style="1" customWidth="1"/>
    <col min="228" max="304" width="1.85546875" style="1" customWidth="1"/>
    <col min="305" max="16384" width="1.85546875" style="1"/>
  </cols>
  <sheetData>
    <row r="1" spans="3:226" ht="10.5" customHeight="1" x14ac:dyDescent="0.25">
      <c r="C1" s="88" t="s">
        <v>95</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78"/>
      <c r="BZ1" s="88" t="s">
        <v>96</v>
      </c>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W1" s="125" t="s">
        <v>96</v>
      </c>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row>
    <row r="2" spans="3:226" ht="10.5" customHeight="1" x14ac:dyDescent="0.25">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7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row>
    <row r="3" spans="3:226" ht="10.5" customHeight="1" x14ac:dyDescent="0.25">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7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row>
    <row r="4" spans="3:226" ht="15" customHeight="1" x14ac:dyDescent="0.25">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7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row>
    <row r="5" spans="3:226" s="11" customFormat="1" ht="10.5" customHeight="1" x14ac:dyDescent="0.2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CH5" s="2"/>
      <c r="CI5" s="2"/>
      <c r="CJ5" s="2"/>
      <c r="CK5" s="2"/>
      <c r="CL5" s="2"/>
      <c r="CM5" s="2"/>
      <c r="CN5" s="2"/>
      <c r="CO5" s="2"/>
      <c r="CP5" s="2"/>
      <c r="CQ5" s="2"/>
      <c r="CR5" s="2"/>
      <c r="CS5" s="2"/>
      <c r="CT5" s="2"/>
      <c r="CU5" s="2"/>
      <c r="CV5" s="2"/>
      <c r="CW5" s="2"/>
      <c r="CX5" s="2"/>
      <c r="CY5" s="2"/>
      <c r="CZ5" s="2"/>
      <c r="DA5" s="2"/>
      <c r="DB5" s="2"/>
      <c r="EV5"/>
    </row>
    <row r="6" spans="3:226" customFormat="1" ht="10.5" customHeight="1" x14ac:dyDescent="0.25">
      <c r="C6" s="4"/>
      <c r="Q6" s="4"/>
      <c r="BW6" s="4"/>
      <c r="BX6" s="4"/>
      <c r="BY6" s="4"/>
    </row>
    <row r="7" spans="3:226" ht="10.5" customHeight="1" x14ac:dyDescent="0.25">
      <c r="C7" s="117" t="s">
        <v>37</v>
      </c>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74"/>
      <c r="BY7" s="74"/>
      <c r="BZ7" s="123" t="s">
        <v>65</v>
      </c>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X7" s="27"/>
      <c r="EY7" s="27"/>
      <c r="EZ7" s="27"/>
      <c r="FA7" s="27"/>
      <c r="FB7" s="107" t="s">
        <v>98</v>
      </c>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row>
    <row r="8" spans="3:226" ht="10.5" customHeight="1" x14ac:dyDescent="0.25">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74"/>
      <c r="BY8" s="74"/>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W8" s="27"/>
      <c r="EX8" s="27"/>
      <c r="EY8" s="27"/>
      <c r="EZ8" s="27"/>
      <c r="FA8" s="2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row>
    <row r="9" spans="3:226" ht="10.5" customHeight="1" x14ac:dyDescent="0.25">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74"/>
      <c r="BY9" s="74"/>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W9" s="27"/>
      <c r="EX9" s="27"/>
      <c r="EY9" s="27"/>
      <c r="EZ9" s="27"/>
      <c r="FA9" s="2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row>
    <row r="10" spans="3:226" ht="10.5" customHeight="1" x14ac:dyDescent="0.25">
      <c r="D10" s="3"/>
      <c r="E10" s="3"/>
      <c r="F10" s="3"/>
      <c r="G10" s="3"/>
      <c r="H10" s="3"/>
      <c r="I10" s="3"/>
      <c r="J10" s="3"/>
      <c r="K10" s="3"/>
      <c r="L10" s="3"/>
      <c r="M10" s="3"/>
      <c r="N10" s="3"/>
      <c r="O10" s="3"/>
      <c r="P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Z10" s="3"/>
      <c r="CA10" s="3"/>
      <c r="CB10" s="3"/>
      <c r="CC10" s="3"/>
      <c r="CD10" s="3"/>
      <c r="CE10" s="3"/>
      <c r="CF10" s="3"/>
      <c r="CG10" s="3"/>
      <c r="EW10" s="3"/>
      <c r="EX10" s="3"/>
      <c r="EY10" s="3"/>
      <c r="EZ10" s="3"/>
      <c r="FA10" s="3"/>
      <c r="FB10" s="3"/>
      <c r="FC10" s="3"/>
      <c r="FD10" s="3"/>
      <c r="FE10"/>
      <c r="FF10"/>
      <c r="FG10"/>
      <c r="FH10"/>
      <c r="FI10"/>
      <c r="FJ10"/>
      <c r="FK10"/>
      <c r="FL10"/>
      <c r="FM10"/>
      <c r="FN10"/>
      <c r="FO10"/>
      <c r="FP10"/>
      <c r="FQ10"/>
      <c r="FR10"/>
      <c r="FS10"/>
      <c r="FT10"/>
      <c r="FU10"/>
      <c r="FV10"/>
      <c r="FW10"/>
      <c r="FX10"/>
      <c r="FY10"/>
    </row>
    <row r="11" spans="3:226" ht="10.5" customHeight="1" x14ac:dyDescent="0.25">
      <c r="C11" s="95" t="s">
        <v>43</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77"/>
      <c r="BZ11" s="46"/>
      <c r="CA11" s="46"/>
      <c r="CB11" s="25"/>
      <c r="CC11" s="25"/>
      <c r="CD11" s="25"/>
      <c r="CE11" s="84" t="s">
        <v>66</v>
      </c>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W11" s="108" t="s">
        <v>68</v>
      </c>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c r="FV11" s="106" t="str">
        <f>clusters!E7</f>
        <v>Lorem ipsum dolor sit amet, consectetur adipisicing elit, sed do ejusmod tempor incididunt ut labore et dolore magna aliqua.</v>
      </c>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row>
    <row r="12" spans="3:226" ht="10.5" customHeight="1" x14ac:dyDescent="0.2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77"/>
      <c r="BZ12" s="46"/>
      <c r="CA12" s="46"/>
      <c r="CB12" s="25"/>
      <c r="CC12" s="25"/>
      <c r="CD12" s="25"/>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row>
    <row r="13" spans="3:226" ht="10.5" customHeight="1" x14ac:dyDescent="0.2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77"/>
      <c r="BZ13" s="46"/>
      <c r="CA13" s="46"/>
      <c r="CB13" s="25"/>
      <c r="CC13" s="25"/>
      <c r="CD13" s="25"/>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row>
    <row r="14" spans="3:226" ht="10.5" customHeight="1" x14ac:dyDescent="0.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77"/>
      <c r="BZ14" s="46"/>
      <c r="CA14" s="46"/>
      <c r="CB14" s="25"/>
      <c r="CC14" s="25"/>
      <c r="CD14" s="25"/>
      <c r="CE14" s="84" t="s">
        <v>66</v>
      </c>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row>
    <row r="15" spans="3:226" ht="10.5" customHeight="1" x14ac:dyDescent="0.2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77"/>
      <c r="BZ15" s="46"/>
      <c r="CA15" s="46"/>
      <c r="CB15" s="25"/>
      <c r="CC15" s="25"/>
      <c r="CD15" s="25"/>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W15" s="96">
        <f>clusters!E2/clusters!E3</f>
        <v>0.65</v>
      </c>
      <c r="EX15" s="96"/>
      <c r="EY15" s="96"/>
      <c r="EZ15" s="96"/>
      <c r="FA15" s="96"/>
      <c r="FB15" s="96"/>
      <c r="FC15" s="96"/>
      <c r="FD15" s="96"/>
      <c r="FE15" s="96"/>
      <c r="FF15" s="96"/>
      <c r="FG15" s="96"/>
      <c r="FH15" s="96"/>
      <c r="FI15" s="96">
        <f>clusters!E2/clusters!E5</f>
        <v>0.8125</v>
      </c>
      <c r="FJ15" s="96"/>
      <c r="FK15" s="96"/>
      <c r="FL15" s="96"/>
      <c r="FM15" s="96"/>
      <c r="FN15" s="96"/>
      <c r="FO15" s="96"/>
      <c r="FP15" s="96"/>
      <c r="FQ15" s="96"/>
      <c r="FR15" s="96"/>
      <c r="FS15" s="96"/>
      <c r="FT15" s="96"/>
      <c r="FU15"/>
      <c r="FV15" s="101" t="s">
        <v>74</v>
      </c>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t="s">
        <v>75</v>
      </c>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row>
    <row r="16" spans="3:226" ht="10.5" customHeight="1" x14ac:dyDescent="0.2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77"/>
      <c r="BZ16" s="46"/>
      <c r="CA16" s="46"/>
      <c r="CB16" s="25"/>
      <c r="CC16" s="25"/>
      <c r="CD16" s="25"/>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row>
    <row r="17" spans="3:226" ht="10.5" customHeight="1" x14ac:dyDescent="0.2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77"/>
      <c r="BZ17" s="46"/>
      <c r="CA17" s="46"/>
      <c r="CB17" s="25"/>
      <c r="CC17" s="25"/>
      <c r="CD17" s="25"/>
      <c r="CE17" s="84" t="s">
        <v>66</v>
      </c>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row>
    <row r="18" spans="3:226" ht="10.5" customHeight="1" x14ac:dyDescent="0.2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77"/>
      <c r="BZ18" s="46"/>
      <c r="CA18" s="46"/>
      <c r="CB18" s="25"/>
      <c r="CC18" s="25"/>
      <c r="CD18" s="25"/>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W18" s="102" t="s">
        <v>69</v>
      </c>
      <c r="EX18" s="102"/>
      <c r="EY18" s="102"/>
      <c r="EZ18" s="102"/>
      <c r="FA18" s="102"/>
      <c r="FB18" s="102"/>
      <c r="FC18" s="102"/>
      <c r="FD18" s="102"/>
      <c r="FE18" s="102"/>
      <c r="FF18" s="102"/>
      <c r="FG18" s="102"/>
      <c r="FH18" s="102"/>
      <c r="FI18" s="102" t="s">
        <v>70</v>
      </c>
      <c r="FJ18" s="102"/>
      <c r="FK18" s="102"/>
      <c r="FL18" s="102"/>
      <c r="FM18" s="102"/>
      <c r="FN18" s="102"/>
      <c r="FO18" s="102"/>
      <c r="FP18" s="102"/>
      <c r="FQ18" s="102"/>
      <c r="FR18" s="102"/>
      <c r="FS18" s="102"/>
      <c r="FT18" s="102"/>
      <c r="FU18"/>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row>
    <row r="19" spans="3:226" ht="10.5" customHeight="1" x14ac:dyDescent="0.2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77"/>
      <c r="BZ19" s="46"/>
      <c r="CA19" s="46"/>
      <c r="CB19" s="25"/>
      <c r="CC19" s="25"/>
      <c r="CD19" s="25"/>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row>
    <row r="20" spans="3:226" ht="10.5" customHeight="1" x14ac:dyDescent="0.25">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25"/>
      <c r="CA20" s="25"/>
      <c r="CB20" s="25"/>
      <c r="CC20" s="25"/>
      <c r="CD20" s="25"/>
      <c r="CE20" s="84" t="s">
        <v>66</v>
      </c>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row>
    <row r="21" spans="3:226" ht="10.5" customHeight="1" x14ac:dyDescent="0.25">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25"/>
      <c r="CA21" s="25"/>
      <c r="CB21" s="25"/>
      <c r="CC21" s="25"/>
      <c r="CD21" s="25"/>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row>
    <row r="22" spans="3:226" ht="10.5" customHeight="1" x14ac:dyDescent="0.25">
      <c r="C22" s="117" t="s">
        <v>38</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74"/>
      <c r="BY22" s="74"/>
      <c r="BZ22" s="25"/>
      <c r="CA22" s="25"/>
      <c r="CB22" s="25"/>
      <c r="CC22" s="25"/>
      <c r="CD22" s="25"/>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row>
    <row r="23" spans="3:226" ht="10.5" customHeight="1" x14ac:dyDescent="0.25">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74"/>
      <c r="BY23" s="74"/>
      <c r="BZ23" s="25"/>
      <c r="CA23" s="25"/>
      <c r="CB23" s="25"/>
      <c r="CC23" s="25"/>
      <c r="CD23" s="25"/>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75"/>
      <c r="DG23" s="75"/>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75"/>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row>
    <row r="24" spans="3:226" ht="10.5" customHeight="1" x14ac:dyDescent="0.25">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74"/>
      <c r="BY24" s="74"/>
      <c r="BZ24" s="13"/>
      <c r="CA24" s="13"/>
      <c r="CB24" s="13"/>
      <c r="CC24" s="13"/>
      <c r="CD24" s="13"/>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row>
    <row r="25" spans="3:226" ht="10.5" customHeight="1" x14ac:dyDescent="0.25">
      <c r="D25" s="3"/>
      <c r="E25" s="3"/>
      <c r="F25" s="3"/>
      <c r="G25" s="3"/>
      <c r="H25" s="3"/>
      <c r="I25" s="3"/>
      <c r="J25" s="3"/>
      <c r="K25" s="3"/>
      <c r="L25" s="3"/>
      <c r="M25" s="3"/>
      <c r="N25" s="3"/>
      <c r="O25" s="3"/>
      <c r="P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Z25" s="3"/>
      <c r="CA25" s="3"/>
      <c r="CB25" s="13"/>
      <c r="CC25" s="13"/>
      <c r="CD25" s="13"/>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W25" s="104">
        <f>clusters!E2</f>
        <v>650000</v>
      </c>
      <c r="EX25" s="104"/>
      <c r="EY25" s="104"/>
      <c r="EZ25" s="104"/>
      <c r="FA25" s="104"/>
      <c r="FB25" s="104"/>
      <c r="FC25" s="104"/>
      <c r="FD25" s="104"/>
      <c r="FE25" s="104"/>
      <c r="FF25" s="104"/>
      <c r="FG25" s="104"/>
      <c r="FH25" s="104"/>
      <c r="FI25" s="105">
        <f>clusters!E5</f>
        <v>800000</v>
      </c>
      <c r="FJ25" s="105"/>
      <c r="FK25" s="105"/>
      <c r="FL25" s="105"/>
      <c r="FM25" s="105"/>
      <c r="FN25" s="105"/>
      <c r="FO25" s="105"/>
      <c r="FP25" s="105"/>
      <c r="FQ25" s="105"/>
      <c r="FR25" s="105"/>
      <c r="FS25" s="105"/>
      <c r="FT25" s="105"/>
      <c r="FU25"/>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row>
    <row r="26" spans="3:226" ht="10.5" customHeight="1" x14ac:dyDescent="0.25">
      <c r="C26" s="89" t="s">
        <v>40</v>
      </c>
      <c r="D26" s="89"/>
      <c r="E26" s="89"/>
      <c r="F26" s="89"/>
      <c r="G26" s="89"/>
      <c r="H26" s="89"/>
      <c r="I26" s="89"/>
      <c r="J26" s="89"/>
      <c r="K26" s="89"/>
      <c r="L26" s="89"/>
      <c r="M26" s="89"/>
      <c r="N26" s="89"/>
      <c r="O26" s="89"/>
      <c r="P26" s="89"/>
      <c r="Q26" s="89"/>
      <c r="R26" s="89"/>
      <c r="S26" s="89"/>
      <c r="T26" s="89"/>
      <c r="U26" s="89"/>
      <c r="V26" s="89"/>
      <c r="W26" s="9"/>
      <c r="AC26" s="91" t="s">
        <v>45</v>
      </c>
      <c r="AD26" s="91"/>
      <c r="AE26" s="91"/>
      <c r="AF26" s="91"/>
      <c r="AG26" s="91"/>
      <c r="AH26" s="91"/>
      <c r="AI26" s="91"/>
      <c r="AJ26" s="91"/>
      <c r="AK26" s="91"/>
      <c r="AL26" s="91"/>
      <c r="AM26" s="91"/>
      <c r="AN26" s="91"/>
      <c r="AO26" s="91"/>
      <c r="AP26" s="91"/>
      <c r="AQ26" s="91"/>
      <c r="AR26" s="91"/>
      <c r="AS26" s="91"/>
      <c r="AT26" s="91"/>
      <c r="AU26" s="91"/>
      <c r="AV26" s="91"/>
      <c r="AW26" s="9"/>
      <c r="BC26" s="89" t="s">
        <v>44</v>
      </c>
      <c r="BD26" s="89"/>
      <c r="BE26" s="89"/>
      <c r="BF26" s="89"/>
      <c r="BG26" s="89"/>
      <c r="BH26" s="89"/>
      <c r="BI26" s="89"/>
      <c r="BJ26" s="89"/>
      <c r="BK26" s="89"/>
      <c r="BL26" s="89"/>
      <c r="BM26" s="89"/>
      <c r="BN26" s="89"/>
      <c r="BO26" s="89"/>
      <c r="BP26" s="89"/>
      <c r="BQ26" s="89"/>
      <c r="BR26" s="89"/>
      <c r="BS26" s="89"/>
      <c r="BT26" s="89"/>
      <c r="BU26" s="89"/>
      <c r="BV26" s="89"/>
      <c r="BW26" s="9"/>
      <c r="BX26" s="9"/>
      <c r="BY26" s="9"/>
      <c r="BZ26" s="8"/>
      <c r="CA26" s="8"/>
      <c r="CB26" s="8"/>
      <c r="CC26" s="8"/>
      <c r="CD26" s="8"/>
      <c r="CE26" s="8"/>
      <c r="CF26" s="8"/>
      <c r="CG26" s="8"/>
      <c r="EW26" s="104"/>
      <c r="EX26" s="104"/>
      <c r="EY26" s="104"/>
      <c r="EZ26" s="104"/>
      <c r="FA26" s="104"/>
      <c r="FB26" s="104"/>
      <c r="FC26" s="104"/>
      <c r="FD26" s="104"/>
      <c r="FE26" s="104"/>
      <c r="FF26" s="104"/>
      <c r="FG26" s="104"/>
      <c r="FH26" s="104"/>
      <c r="FI26" s="105"/>
      <c r="FJ26" s="105"/>
      <c r="FK26" s="105"/>
      <c r="FL26" s="105"/>
      <c r="FM26" s="105"/>
      <c r="FN26" s="105"/>
      <c r="FO26" s="105"/>
      <c r="FP26" s="105"/>
      <c r="FQ26" s="105"/>
      <c r="FR26" s="105"/>
      <c r="FS26" s="105"/>
      <c r="FT26" s="105"/>
      <c r="FU26"/>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row>
    <row r="27" spans="3:226" ht="10.5" customHeight="1" x14ac:dyDescent="0.25">
      <c r="C27" s="90"/>
      <c r="D27" s="90"/>
      <c r="E27" s="90"/>
      <c r="F27" s="90"/>
      <c r="G27" s="90"/>
      <c r="H27" s="90"/>
      <c r="I27" s="90"/>
      <c r="J27" s="90"/>
      <c r="K27" s="90"/>
      <c r="L27" s="90"/>
      <c r="M27" s="90"/>
      <c r="N27" s="90"/>
      <c r="O27" s="90"/>
      <c r="P27" s="90"/>
      <c r="Q27" s="90"/>
      <c r="R27" s="90"/>
      <c r="S27" s="90"/>
      <c r="T27" s="90"/>
      <c r="U27" s="90"/>
      <c r="V27" s="90"/>
      <c r="W27" s="9"/>
      <c r="AC27" s="92"/>
      <c r="AD27" s="92"/>
      <c r="AE27" s="92"/>
      <c r="AF27" s="92"/>
      <c r="AG27" s="92"/>
      <c r="AH27" s="92"/>
      <c r="AI27" s="92"/>
      <c r="AJ27" s="92"/>
      <c r="AK27" s="92"/>
      <c r="AL27" s="92"/>
      <c r="AM27" s="92"/>
      <c r="AN27" s="92"/>
      <c r="AO27" s="92"/>
      <c r="AP27" s="92"/>
      <c r="AQ27" s="92"/>
      <c r="AR27" s="92"/>
      <c r="AS27" s="92"/>
      <c r="AT27" s="92"/>
      <c r="AU27" s="92"/>
      <c r="AV27" s="92"/>
      <c r="AW27" s="9"/>
      <c r="BC27" s="90"/>
      <c r="BD27" s="90"/>
      <c r="BE27" s="90"/>
      <c r="BF27" s="90"/>
      <c r="BG27" s="90"/>
      <c r="BH27" s="90"/>
      <c r="BI27" s="90"/>
      <c r="BJ27" s="90"/>
      <c r="BK27" s="90"/>
      <c r="BL27" s="90"/>
      <c r="BM27" s="90"/>
      <c r="BN27" s="90"/>
      <c r="BO27" s="90"/>
      <c r="BP27" s="90"/>
      <c r="BQ27" s="90"/>
      <c r="BR27" s="90"/>
      <c r="BS27" s="90"/>
      <c r="BT27" s="90"/>
      <c r="BU27" s="90"/>
      <c r="BV27" s="90"/>
      <c r="BW27" s="9"/>
      <c r="BX27" s="9"/>
      <c r="BY27" s="9"/>
      <c r="BZ27" s="8"/>
      <c r="CA27" s="8"/>
      <c r="CB27" s="8"/>
      <c r="CC27" s="8"/>
      <c r="CD27" s="8"/>
      <c r="CE27" s="8"/>
      <c r="CF27" s="8"/>
      <c r="CG27" s="8"/>
      <c r="EW27" s="104"/>
      <c r="EX27" s="104"/>
      <c r="EY27" s="104"/>
      <c r="EZ27" s="104"/>
      <c r="FA27" s="104"/>
      <c r="FB27" s="104"/>
      <c r="FC27" s="104"/>
      <c r="FD27" s="104"/>
      <c r="FE27" s="104"/>
      <c r="FF27" s="104"/>
      <c r="FG27" s="104"/>
      <c r="FH27" s="104"/>
      <c r="FI27" s="105"/>
      <c r="FJ27" s="105"/>
      <c r="FK27" s="105"/>
      <c r="FL27" s="105"/>
      <c r="FM27" s="105"/>
      <c r="FN27" s="105"/>
      <c r="FO27" s="105"/>
      <c r="FP27" s="105"/>
      <c r="FQ27" s="105"/>
      <c r="FR27" s="105"/>
      <c r="FS27" s="105"/>
      <c r="FT27" s="105"/>
      <c r="FU27"/>
      <c r="FV27"/>
      <c r="FW27"/>
      <c r="FX27"/>
      <c r="FY27"/>
      <c r="FZ27"/>
      <c r="GA27"/>
      <c r="GB27"/>
      <c r="GC27"/>
      <c r="GD27"/>
      <c r="GE27"/>
      <c r="GF27"/>
    </row>
    <row r="28" spans="3:226" ht="10.5" customHeight="1" x14ac:dyDescent="0.25">
      <c r="C28" s="79"/>
      <c r="D28" s="80"/>
      <c r="E28" s="80"/>
      <c r="F28" s="80"/>
      <c r="G28" s="80"/>
      <c r="H28" s="80"/>
      <c r="I28" s="80"/>
      <c r="J28" s="80"/>
      <c r="K28" s="80"/>
      <c r="L28" s="80"/>
      <c r="M28" s="80"/>
      <c r="N28" s="80"/>
      <c r="O28" s="80"/>
      <c r="P28" s="80"/>
      <c r="Q28" s="80"/>
      <c r="R28" s="80"/>
      <c r="S28" s="80"/>
      <c r="T28" s="80"/>
      <c r="U28" s="80"/>
      <c r="V28" s="80"/>
      <c r="W28" s="80"/>
      <c r="X28" s="81"/>
      <c r="Y28" s="3"/>
      <c r="Z28" s="3"/>
      <c r="AA28" s="3"/>
      <c r="AB28" s="3"/>
      <c r="AC28" s="79"/>
      <c r="AD28" s="80"/>
      <c r="AE28" s="80"/>
      <c r="AF28" s="80"/>
      <c r="AG28" s="80"/>
      <c r="AH28" s="80"/>
      <c r="AI28" s="80"/>
      <c r="AJ28" s="80"/>
      <c r="AK28" s="80"/>
      <c r="AL28" s="80"/>
      <c r="AM28" s="80"/>
      <c r="AN28" s="80"/>
      <c r="AO28" s="80"/>
      <c r="AP28" s="80"/>
      <c r="AQ28" s="80"/>
      <c r="AR28" s="80"/>
      <c r="AS28" s="80"/>
      <c r="AT28" s="80"/>
      <c r="AU28" s="80"/>
      <c r="AV28" s="80"/>
      <c r="AW28" s="80"/>
      <c r="AX28" s="81"/>
      <c r="AY28" s="3"/>
      <c r="AZ28" s="3"/>
      <c r="BA28" s="3"/>
      <c r="BB28" s="3"/>
      <c r="BC28" s="79"/>
      <c r="BD28" s="80"/>
      <c r="BE28" s="80"/>
      <c r="BF28" s="80"/>
      <c r="BG28" s="80"/>
      <c r="BH28" s="80"/>
      <c r="BI28" s="80"/>
      <c r="BJ28" s="80"/>
      <c r="BK28" s="80"/>
      <c r="BL28" s="80"/>
      <c r="BM28" s="80"/>
      <c r="BN28" s="80"/>
      <c r="BO28" s="80"/>
      <c r="BP28" s="80"/>
      <c r="BQ28" s="80"/>
      <c r="BR28" s="80"/>
      <c r="BS28" s="80"/>
      <c r="BT28" s="80"/>
      <c r="BU28" s="80"/>
      <c r="BV28" s="80"/>
      <c r="BW28" s="80"/>
      <c r="BX28" s="81"/>
      <c r="BZ28" s="8"/>
      <c r="CA28" s="8"/>
      <c r="CB28" s="8"/>
      <c r="CC28" s="8"/>
      <c r="CD28" s="8"/>
      <c r="CE28" s="8"/>
      <c r="CF28" s="8"/>
      <c r="CG28" s="8"/>
      <c r="EW28" s="97" t="s">
        <v>71</v>
      </c>
      <c r="EX28" s="97"/>
      <c r="EY28" s="97"/>
      <c r="EZ28" s="97"/>
      <c r="FA28" s="97"/>
      <c r="FB28" s="97"/>
      <c r="FC28" s="97"/>
      <c r="FD28" s="97"/>
      <c r="FE28" s="97"/>
      <c r="FF28" s="97"/>
      <c r="FG28" s="97"/>
      <c r="FH28" s="97"/>
      <c r="FI28" s="98" t="s">
        <v>72</v>
      </c>
      <c r="FJ28" s="98"/>
      <c r="FK28" s="98"/>
      <c r="FL28" s="98"/>
      <c r="FM28" s="98"/>
      <c r="FN28" s="98"/>
      <c r="FO28" s="98"/>
      <c r="FP28" s="98"/>
      <c r="FQ28" s="98"/>
      <c r="FR28" s="98"/>
      <c r="FS28" s="98"/>
      <c r="FT28" s="98"/>
      <c r="FU28"/>
      <c r="FV28" s="99" t="s">
        <v>111</v>
      </c>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row>
    <row r="29" spans="3:226" ht="10.5" customHeight="1" x14ac:dyDescent="0.25">
      <c r="C29" s="17"/>
      <c r="D29" s="109" t="s">
        <v>90</v>
      </c>
      <c r="E29" s="109"/>
      <c r="F29" s="109"/>
      <c r="G29" s="109"/>
      <c r="H29" s="109"/>
      <c r="I29" s="109"/>
      <c r="J29" s="109"/>
      <c r="K29" s="109"/>
      <c r="L29" s="109"/>
      <c r="M29" s="109"/>
      <c r="N29" s="109"/>
      <c r="O29" s="109"/>
      <c r="P29" s="109"/>
      <c r="R29" s="3"/>
      <c r="S29" s="3"/>
      <c r="T29" s="3"/>
      <c r="U29" s="3"/>
      <c r="V29" s="3"/>
      <c r="W29" s="3"/>
      <c r="X29" s="18"/>
      <c r="Y29" s="3"/>
      <c r="Z29" s="3"/>
      <c r="AA29" s="3"/>
      <c r="AB29" s="3"/>
      <c r="AC29" s="17"/>
      <c r="AD29" s="109" t="s">
        <v>90</v>
      </c>
      <c r="AE29" s="109"/>
      <c r="AF29" s="109"/>
      <c r="AG29" s="109"/>
      <c r="AH29" s="109"/>
      <c r="AI29" s="109"/>
      <c r="AJ29" s="109"/>
      <c r="AK29" s="109"/>
      <c r="AL29" s="109"/>
      <c r="AM29" s="109"/>
      <c r="AN29" s="109"/>
      <c r="AO29" s="3"/>
      <c r="AP29" s="3"/>
      <c r="AQ29" s="3"/>
      <c r="AR29" s="3"/>
      <c r="AS29" s="3"/>
      <c r="AT29" s="3"/>
      <c r="AU29" s="3"/>
      <c r="AV29" s="3"/>
      <c r="AW29" s="3"/>
      <c r="AX29" s="18"/>
      <c r="AY29" s="3"/>
      <c r="AZ29" s="3"/>
      <c r="BA29" s="3"/>
      <c r="BB29" s="3"/>
      <c r="BC29" s="17"/>
      <c r="BD29" s="109" t="s">
        <v>49</v>
      </c>
      <c r="BE29" s="109"/>
      <c r="BF29" s="109"/>
      <c r="BG29" s="109"/>
      <c r="BH29" s="109"/>
      <c r="BI29" s="109"/>
      <c r="BJ29" s="109"/>
      <c r="BK29" s="109"/>
      <c r="BL29" s="109"/>
      <c r="BM29" s="109"/>
      <c r="BN29" s="109"/>
      <c r="BO29" s="3"/>
      <c r="BP29" s="3"/>
      <c r="BQ29" s="3"/>
      <c r="BR29" s="3"/>
      <c r="BS29" s="3"/>
      <c r="BT29" s="3"/>
      <c r="BU29" s="3"/>
      <c r="BV29" s="3"/>
      <c r="BX29" s="18"/>
      <c r="BZ29" s="3"/>
      <c r="CA29" s="3"/>
      <c r="CB29" s="3"/>
      <c r="CC29" s="3"/>
      <c r="CD29" s="3"/>
      <c r="CE29" s="3"/>
      <c r="CF29" s="3"/>
      <c r="CG29" s="3"/>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row>
    <row r="30" spans="3:226" ht="10.5" customHeight="1" x14ac:dyDescent="0.25">
      <c r="C30" s="17"/>
      <c r="D30" s="109"/>
      <c r="E30" s="109"/>
      <c r="F30" s="109"/>
      <c r="G30" s="109"/>
      <c r="H30" s="109"/>
      <c r="I30" s="109"/>
      <c r="J30" s="109"/>
      <c r="K30" s="109"/>
      <c r="L30" s="109"/>
      <c r="M30" s="109"/>
      <c r="N30" s="109"/>
      <c r="O30" s="109"/>
      <c r="P30" s="109"/>
      <c r="R30" s="3"/>
      <c r="S30" s="3"/>
      <c r="T30" s="3"/>
      <c r="U30" s="3"/>
      <c r="V30" s="3"/>
      <c r="W30" s="3"/>
      <c r="X30" s="18"/>
      <c r="AC30" s="17"/>
      <c r="AD30" s="109"/>
      <c r="AE30" s="109"/>
      <c r="AF30" s="109"/>
      <c r="AG30" s="109"/>
      <c r="AH30" s="109"/>
      <c r="AI30" s="109"/>
      <c r="AJ30" s="109"/>
      <c r="AK30" s="109"/>
      <c r="AL30" s="109"/>
      <c r="AM30" s="109"/>
      <c r="AN30" s="109"/>
      <c r="AO30" s="3"/>
      <c r="AP30" s="3"/>
      <c r="AQ30" s="3"/>
      <c r="AR30" s="3"/>
      <c r="AS30" s="3"/>
      <c r="AT30" s="3"/>
      <c r="AU30" s="3"/>
      <c r="AV30" s="3"/>
      <c r="AW30" s="3"/>
      <c r="AX30" s="18"/>
      <c r="AY30" s="3"/>
      <c r="AZ30" s="3"/>
      <c r="BA30" s="3"/>
      <c r="BB30" s="3"/>
      <c r="BC30" s="17"/>
      <c r="BD30" s="109"/>
      <c r="BE30" s="109"/>
      <c r="BF30" s="109"/>
      <c r="BG30" s="109"/>
      <c r="BH30" s="109"/>
      <c r="BI30" s="109"/>
      <c r="BJ30" s="109"/>
      <c r="BK30" s="109"/>
      <c r="BL30" s="109"/>
      <c r="BM30" s="109"/>
      <c r="BN30" s="109"/>
      <c r="BO30" s="3"/>
      <c r="BP30" s="3"/>
      <c r="BQ30" s="3"/>
      <c r="BR30" s="3"/>
      <c r="BS30" s="3"/>
      <c r="BT30" s="3"/>
      <c r="BU30" s="3"/>
      <c r="BV30" s="3"/>
      <c r="BX30" s="18"/>
      <c r="BZ30" s="41"/>
      <c r="CA30" s="42"/>
      <c r="CB30" s="42"/>
      <c r="CC30" s="42"/>
      <c r="CD30" s="42"/>
      <c r="CE30" s="43"/>
      <c r="CF30" s="43"/>
      <c r="CG30" s="43"/>
      <c r="CH30" s="43"/>
      <c r="CI30" s="43"/>
      <c r="CJ30" s="43"/>
      <c r="CK30" s="43"/>
      <c r="CL30" s="43"/>
      <c r="CM30" s="43"/>
      <c r="CN30" s="43"/>
      <c r="CO30" s="43"/>
      <c r="CP30" s="43"/>
      <c r="CQ30" s="43"/>
      <c r="CR30" s="43"/>
      <c r="CS30" s="43"/>
      <c r="CT30" s="43"/>
      <c r="CU30" s="43"/>
      <c r="CV30" s="43"/>
      <c r="CW30" s="43"/>
      <c r="CX30" s="43"/>
      <c r="CY30" s="43"/>
      <c r="CZ30" s="28"/>
      <c r="DA30" s="28"/>
      <c r="DB30" s="28"/>
      <c r="DC30" s="28"/>
      <c r="DD30" s="28"/>
      <c r="DE30" s="28"/>
      <c r="DF30" s="69"/>
      <c r="DG30" s="69"/>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row>
    <row r="31" spans="3:226" ht="10.5" customHeight="1" x14ac:dyDescent="0.25">
      <c r="C31" s="17"/>
      <c r="D31" s="114" t="s">
        <v>114</v>
      </c>
      <c r="E31" s="114"/>
      <c r="F31" s="114"/>
      <c r="G31" s="114"/>
      <c r="H31" s="114"/>
      <c r="I31" s="114"/>
      <c r="J31" s="114"/>
      <c r="K31" s="114"/>
      <c r="L31" s="114"/>
      <c r="M31" s="114"/>
      <c r="N31" s="114"/>
      <c r="O31" s="114"/>
      <c r="P31" s="114"/>
      <c r="R31" s="3"/>
      <c r="S31" s="3"/>
      <c r="T31" s="3"/>
      <c r="U31" s="3"/>
      <c r="V31" s="3"/>
      <c r="W31" s="3"/>
      <c r="X31" s="18"/>
      <c r="AC31" s="17"/>
      <c r="AD31" s="114" t="s">
        <v>48</v>
      </c>
      <c r="AE31" s="114"/>
      <c r="AF31" s="114"/>
      <c r="AG31" s="114"/>
      <c r="AH31" s="114"/>
      <c r="AI31" s="114"/>
      <c r="AJ31" s="114"/>
      <c r="AK31" s="114"/>
      <c r="AL31" s="114"/>
      <c r="AM31" s="114"/>
      <c r="AN31" s="114"/>
      <c r="AO31" s="3"/>
      <c r="AP31" s="3"/>
      <c r="AQ31" s="3"/>
      <c r="AR31" s="3"/>
      <c r="AS31" s="3"/>
      <c r="AT31" s="3"/>
      <c r="AU31" s="3"/>
      <c r="AV31" s="3"/>
      <c r="AW31" s="3"/>
      <c r="AX31" s="18"/>
      <c r="AY31" s="3"/>
      <c r="AZ31" s="3"/>
      <c r="BA31" s="3"/>
      <c r="BB31" s="3"/>
      <c r="BC31" s="17"/>
      <c r="BD31" s="114" t="s">
        <v>48</v>
      </c>
      <c r="BE31" s="114"/>
      <c r="BF31" s="114"/>
      <c r="BG31" s="114"/>
      <c r="BH31" s="114"/>
      <c r="BI31" s="114"/>
      <c r="BJ31" s="114"/>
      <c r="BK31" s="114"/>
      <c r="BL31" s="114"/>
      <c r="BM31" s="114"/>
      <c r="BN31" s="114"/>
      <c r="BO31" s="3"/>
      <c r="BP31" s="3"/>
      <c r="BQ31" s="3"/>
      <c r="BR31" s="3"/>
      <c r="BS31" s="3"/>
      <c r="BT31" s="3"/>
      <c r="BU31" s="3"/>
      <c r="BV31" s="3"/>
      <c r="BX31" s="18"/>
      <c r="BZ31" s="42"/>
      <c r="CA31" s="42"/>
      <c r="CB31" s="42"/>
      <c r="CC31" s="42"/>
      <c r="CD31" s="42"/>
      <c r="CE31" s="43"/>
      <c r="CF31" s="43"/>
      <c r="CG31" s="43"/>
      <c r="CH31" s="43"/>
      <c r="CI31" s="43"/>
      <c r="CJ31" s="43"/>
      <c r="CK31" s="43"/>
      <c r="CL31" s="43"/>
      <c r="CM31" s="43"/>
      <c r="CN31" s="43"/>
      <c r="CO31" s="43"/>
      <c r="CP31" s="43"/>
      <c r="CQ31" s="43"/>
      <c r="CR31" s="43"/>
      <c r="CS31" s="43"/>
      <c r="CT31" s="43"/>
      <c r="CU31" s="43"/>
      <c r="CV31" s="43"/>
      <c r="CW31" s="43"/>
      <c r="CX31" s="43"/>
      <c r="CY31" s="43"/>
      <c r="CZ31" s="28"/>
      <c r="DA31" s="28"/>
      <c r="DB31" s="28"/>
      <c r="DC31" s="28"/>
      <c r="DD31" s="28"/>
      <c r="DE31" s="28"/>
      <c r="DF31" s="69"/>
      <c r="DG31" s="69"/>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row>
    <row r="32" spans="3:226" ht="10.5" customHeight="1" x14ac:dyDescent="0.25">
      <c r="C32" s="17"/>
      <c r="D32" s="114"/>
      <c r="E32" s="114"/>
      <c r="F32" s="114"/>
      <c r="G32" s="114"/>
      <c r="H32" s="114"/>
      <c r="I32" s="114"/>
      <c r="J32" s="114"/>
      <c r="K32" s="114"/>
      <c r="L32" s="114"/>
      <c r="M32" s="114"/>
      <c r="N32" s="114"/>
      <c r="O32" s="114"/>
      <c r="P32" s="114"/>
      <c r="R32" s="3"/>
      <c r="S32" s="3"/>
      <c r="T32" s="3"/>
      <c r="U32" s="3"/>
      <c r="V32" s="3"/>
      <c r="W32" s="3"/>
      <c r="X32" s="18"/>
      <c r="AC32" s="17"/>
      <c r="AD32" s="114"/>
      <c r="AE32" s="114"/>
      <c r="AF32" s="114"/>
      <c r="AG32" s="114"/>
      <c r="AH32" s="114"/>
      <c r="AI32" s="114"/>
      <c r="AJ32" s="114"/>
      <c r="AK32" s="114"/>
      <c r="AL32" s="114"/>
      <c r="AM32" s="114"/>
      <c r="AN32" s="114"/>
      <c r="AO32" s="3"/>
      <c r="AP32" s="3"/>
      <c r="AQ32" s="3"/>
      <c r="AR32" s="3"/>
      <c r="AS32" s="3"/>
      <c r="AT32" s="3"/>
      <c r="AU32" s="3"/>
      <c r="AV32" s="3"/>
      <c r="AW32" s="3"/>
      <c r="AX32" s="18"/>
      <c r="AY32" s="3"/>
      <c r="AZ32" s="3"/>
      <c r="BA32" s="3"/>
      <c r="BB32" s="3"/>
      <c r="BC32" s="17"/>
      <c r="BD32" s="114"/>
      <c r="BE32" s="114"/>
      <c r="BF32" s="114"/>
      <c r="BG32" s="114"/>
      <c r="BH32" s="114"/>
      <c r="BI32" s="114"/>
      <c r="BJ32" s="114"/>
      <c r="BK32" s="114"/>
      <c r="BL32" s="114"/>
      <c r="BM32" s="114"/>
      <c r="BN32" s="114"/>
      <c r="BO32" s="3"/>
      <c r="BP32" s="3"/>
      <c r="BQ32" s="3"/>
      <c r="BR32" s="3"/>
      <c r="BS32" s="3"/>
      <c r="BT32" s="3"/>
      <c r="BU32" s="3"/>
      <c r="BV32" s="3"/>
      <c r="BX32" s="18"/>
      <c r="BZ32" s="42"/>
      <c r="CA32" s="42"/>
      <c r="CB32" s="42"/>
      <c r="CC32" s="42"/>
      <c r="CD32" s="42"/>
      <c r="CE32" s="43"/>
      <c r="CF32" s="43"/>
      <c r="CG32" s="43"/>
      <c r="CH32" s="43"/>
      <c r="CI32" s="43"/>
      <c r="CJ32" s="43"/>
      <c r="CK32" s="43"/>
      <c r="CL32" s="43"/>
      <c r="CM32" s="43"/>
      <c r="CN32" s="43"/>
      <c r="CO32" s="43"/>
      <c r="CP32" s="43"/>
      <c r="CQ32" s="43"/>
      <c r="CR32" s="43"/>
      <c r="CS32" s="43"/>
      <c r="CT32" s="43"/>
      <c r="CU32" s="43"/>
      <c r="CV32" s="43"/>
      <c r="CW32" s="43"/>
      <c r="CX32" s="43"/>
      <c r="CY32" s="43"/>
      <c r="CZ32" s="28"/>
      <c r="DA32" s="28"/>
      <c r="DB32" s="28"/>
      <c r="DC32" s="28"/>
      <c r="DD32" s="28"/>
      <c r="DE32" s="28"/>
      <c r="DF32" s="69"/>
      <c r="DG32" s="69"/>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row>
    <row r="33" spans="3:226" ht="10.5" customHeight="1" x14ac:dyDescent="0.25">
      <c r="C33" s="17"/>
      <c r="D33" s="3"/>
      <c r="E33" s="3"/>
      <c r="F33" s="3"/>
      <c r="G33" s="3"/>
      <c r="H33" s="3"/>
      <c r="I33" s="3"/>
      <c r="J33" s="3"/>
      <c r="K33" s="3"/>
      <c r="L33" s="3"/>
      <c r="M33" s="3"/>
      <c r="N33" s="3"/>
      <c r="O33" s="3"/>
      <c r="P33" s="3"/>
      <c r="R33" s="3"/>
      <c r="S33" s="3"/>
      <c r="T33" s="3"/>
      <c r="U33" s="24"/>
      <c r="V33" s="3"/>
      <c r="W33" s="3"/>
      <c r="X33" s="18"/>
      <c r="Y33" s="3"/>
      <c r="Z33" s="3"/>
      <c r="AA33" s="3"/>
      <c r="AB33" s="3"/>
      <c r="AC33" s="17"/>
      <c r="AD33" s="3"/>
      <c r="AE33" s="3"/>
      <c r="AF33" s="3"/>
      <c r="AG33" s="3"/>
      <c r="AH33" s="3"/>
      <c r="AI33" s="3"/>
      <c r="AJ33" s="3"/>
      <c r="AK33" s="3"/>
      <c r="AL33" s="3"/>
      <c r="AM33" s="3"/>
      <c r="AN33" s="3"/>
      <c r="AO33" s="3"/>
      <c r="AP33" s="3"/>
      <c r="AQ33" s="3"/>
      <c r="AR33" s="3"/>
      <c r="AS33" s="3"/>
      <c r="AT33" s="3"/>
      <c r="AU33" s="24"/>
      <c r="AV33" s="3"/>
      <c r="AW33" s="3"/>
      <c r="AX33" s="18"/>
      <c r="AY33" s="3"/>
      <c r="AZ33" s="3"/>
      <c r="BA33" s="3"/>
      <c r="BB33" s="3"/>
      <c r="BC33" s="17"/>
      <c r="BD33" s="3"/>
      <c r="BE33" s="3"/>
      <c r="BF33" s="3"/>
      <c r="BG33" s="3"/>
      <c r="BH33" s="3"/>
      <c r="BI33" s="3"/>
      <c r="BJ33" s="3"/>
      <c r="BK33" s="3"/>
      <c r="BL33" s="3"/>
      <c r="BM33" s="3"/>
      <c r="BN33" s="3"/>
      <c r="BO33" s="3"/>
      <c r="BP33" s="3"/>
      <c r="BQ33" s="3"/>
      <c r="BR33" s="3"/>
      <c r="BS33" s="3"/>
      <c r="BT33" s="3"/>
      <c r="BU33" s="10"/>
      <c r="BV33" s="3"/>
      <c r="BX33" s="18"/>
      <c r="BZ33" s="41"/>
      <c r="CA33" s="41"/>
      <c r="CB33" s="41"/>
      <c r="CC33" s="41"/>
      <c r="CD33" s="41"/>
      <c r="CE33" s="41"/>
      <c r="CF33" s="41"/>
      <c r="CG33" s="41"/>
      <c r="CH33" s="44"/>
      <c r="CI33" s="44"/>
      <c r="CJ33" s="44"/>
      <c r="CK33" s="44"/>
      <c r="CL33" s="44"/>
      <c r="CM33" s="44"/>
      <c r="CN33" s="44"/>
      <c r="CO33" s="44"/>
      <c r="CP33" s="44"/>
      <c r="CQ33" s="44"/>
      <c r="CR33" s="44"/>
      <c r="CS33" s="44"/>
      <c r="CT33" s="44"/>
      <c r="CU33" s="44"/>
      <c r="CV33" s="44"/>
      <c r="CW33" s="44"/>
      <c r="CX33" s="44"/>
      <c r="CY33" s="44"/>
      <c r="CZ33" s="39"/>
      <c r="DA33" s="39"/>
      <c r="DB33" s="39"/>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row>
    <row r="34" spans="3:226" ht="10.5" customHeight="1" x14ac:dyDescent="0.25">
      <c r="C34" s="17"/>
      <c r="D34" s="3"/>
      <c r="E34" s="3"/>
      <c r="F34" s="3"/>
      <c r="G34" s="3"/>
      <c r="H34" s="3"/>
      <c r="I34" s="3"/>
      <c r="J34" s="3"/>
      <c r="K34" s="3"/>
      <c r="L34" s="3"/>
      <c r="M34" s="3"/>
      <c r="N34" s="3"/>
      <c r="O34" s="3"/>
      <c r="P34" s="3"/>
      <c r="R34" s="3"/>
      <c r="S34" s="3"/>
      <c r="T34" s="3"/>
      <c r="U34" s="10"/>
      <c r="V34" s="3"/>
      <c r="W34" s="3"/>
      <c r="X34" s="18"/>
      <c r="Y34" s="3"/>
      <c r="Z34" s="3"/>
      <c r="AA34" s="3"/>
      <c r="AB34" s="3"/>
      <c r="AC34" s="17"/>
      <c r="AD34" s="3"/>
      <c r="AE34" s="3"/>
      <c r="AF34" s="3"/>
      <c r="AG34" s="3"/>
      <c r="AH34" s="3"/>
      <c r="AI34" s="3"/>
      <c r="AJ34" s="3"/>
      <c r="AK34" s="3"/>
      <c r="AL34" s="3"/>
      <c r="AM34" s="3"/>
      <c r="AN34" s="3"/>
      <c r="AO34" s="3"/>
      <c r="AP34" s="3"/>
      <c r="AQ34" s="3"/>
      <c r="AR34" s="3"/>
      <c r="AS34" s="3"/>
      <c r="AT34" s="3"/>
      <c r="AU34" s="10"/>
      <c r="AV34" s="3"/>
      <c r="AW34" s="3"/>
      <c r="AX34" s="18"/>
      <c r="AY34" s="3"/>
      <c r="AZ34" s="3"/>
      <c r="BA34" s="3"/>
      <c r="BB34" s="3"/>
      <c r="BC34" s="17"/>
      <c r="BD34" s="3"/>
      <c r="BE34" s="3"/>
      <c r="BF34" s="3"/>
      <c r="BG34" s="3"/>
      <c r="BH34" s="3"/>
      <c r="BI34" s="3"/>
      <c r="BJ34" s="3"/>
      <c r="BK34"/>
      <c r="BL34"/>
      <c r="BM34" s="94" t="s">
        <v>50</v>
      </c>
      <c r="BN34" s="94"/>
      <c r="BO34" s="94"/>
      <c r="BP34" s="94"/>
      <c r="BQ34" s="94"/>
      <c r="BR34" s="94"/>
      <c r="BS34" s="94"/>
      <c r="BT34" s="94"/>
      <c r="BU34" s="94"/>
      <c r="BV34" s="94"/>
      <c r="BX34" s="18"/>
      <c r="CA34" s="27"/>
      <c r="CB34" s="27"/>
      <c r="CC34" s="27"/>
      <c r="CD34" s="27"/>
      <c r="CE34" s="107" t="s">
        <v>67</v>
      </c>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X34" s="27"/>
      <c r="EY34" s="27"/>
      <c r="EZ34" s="27"/>
      <c r="FA34" s="27"/>
      <c r="FB34" s="107" t="s">
        <v>99</v>
      </c>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row>
    <row r="35" spans="3:226" ht="10.5" customHeight="1" x14ac:dyDescent="0.25">
      <c r="C35" s="17"/>
      <c r="D35" s="3"/>
      <c r="E35" s="3"/>
      <c r="F35" s="3"/>
      <c r="G35" s="3"/>
      <c r="H35" s="3"/>
      <c r="I35" s="3"/>
      <c r="J35" s="3"/>
      <c r="K35" s="3"/>
      <c r="L35" s="3"/>
      <c r="M35" s="3"/>
      <c r="N35" s="3"/>
      <c r="O35" s="3"/>
      <c r="P35" s="3"/>
      <c r="R35" s="3"/>
      <c r="S35" s="3"/>
      <c r="T35" s="3"/>
      <c r="U35" s="3"/>
      <c r="V35" s="3"/>
      <c r="W35" s="3"/>
      <c r="X35" s="18"/>
      <c r="Y35" s="3"/>
      <c r="Z35" s="3"/>
      <c r="AA35" s="3"/>
      <c r="AB35" s="3"/>
      <c r="AC35" s="17"/>
      <c r="AD35" s="3"/>
      <c r="AE35" s="3"/>
      <c r="AF35" s="3"/>
      <c r="AG35" s="3"/>
      <c r="AH35" s="3"/>
      <c r="AI35" s="3"/>
      <c r="AJ35" s="3"/>
      <c r="AK35" s="3"/>
      <c r="AL35" s="3"/>
      <c r="AM35" s="3"/>
      <c r="AN35" s="3"/>
      <c r="AO35" s="3"/>
      <c r="AP35" s="3"/>
      <c r="AQ35" s="3"/>
      <c r="AR35" s="3"/>
      <c r="AS35" s="3"/>
      <c r="AT35" s="3"/>
      <c r="AU35" s="3"/>
      <c r="AV35" s="3"/>
      <c r="AW35" s="3"/>
      <c r="AX35" s="18"/>
      <c r="AY35" s="3"/>
      <c r="AZ35" s="3"/>
      <c r="BA35" s="3"/>
      <c r="BB35" s="3"/>
      <c r="BC35" s="17"/>
      <c r="BD35" s="3"/>
      <c r="BE35" s="3"/>
      <c r="BF35" s="3"/>
      <c r="BG35" s="3"/>
      <c r="BH35" s="3"/>
      <c r="BI35" s="3"/>
      <c r="BJ35" s="3"/>
      <c r="BK35"/>
      <c r="BL35"/>
      <c r="BM35" s="94"/>
      <c r="BN35" s="94"/>
      <c r="BO35" s="94"/>
      <c r="BP35" s="94"/>
      <c r="BQ35" s="94"/>
      <c r="BR35" s="94"/>
      <c r="BS35" s="94"/>
      <c r="BT35" s="94"/>
      <c r="BU35" s="94"/>
      <c r="BV35" s="94"/>
      <c r="BX35" s="18"/>
      <c r="BZ35" s="27"/>
      <c r="CA35" s="27"/>
      <c r="CB35" s="27"/>
      <c r="CC35" s="27"/>
      <c r="CD35" s="2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W35" s="27"/>
      <c r="EX35" s="27"/>
      <c r="EY35" s="27"/>
      <c r="EZ35" s="27"/>
      <c r="FA35" s="2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row>
    <row r="36" spans="3:226" ht="10.5" customHeight="1" x14ac:dyDescent="0.25">
      <c r="C36" s="17"/>
      <c r="D36" s="3"/>
      <c r="E36" s="3"/>
      <c r="F36" s="3"/>
      <c r="G36" s="3"/>
      <c r="H36" s="3"/>
      <c r="I36" s="3"/>
      <c r="J36" s="3"/>
      <c r="K36" s="3"/>
      <c r="L36" s="3"/>
      <c r="M36" s="3"/>
      <c r="N36" s="3"/>
      <c r="O36" s="3"/>
      <c r="P36" s="3"/>
      <c r="R36" s="3"/>
      <c r="S36" s="3"/>
      <c r="T36" s="3"/>
      <c r="U36" s="3"/>
      <c r="V36" s="3"/>
      <c r="W36" s="3"/>
      <c r="X36" s="18"/>
      <c r="Y36" s="3"/>
      <c r="Z36" s="3"/>
      <c r="AA36" s="3"/>
      <c r="AB36" s="3"/>
      <c r="AC36" s="17"/>
      <c r="AD36" s="3"/>
      <c r="AE36" s="3"/>
      <c r="AF36" s="3"/>
      <c r="AG36" s="3"/>
      <c r="AH36" s="3"/>
      <c r="AI36" s="3"/>
      <c r="AJ36" s="3"/>
      <c r="AK36" s="3"/>
      <c r="AL36" s="3"/>
      <c r="AM36" s="3"/>
      <c r="AN36" s="3"/>
      <c r="AO36" s="3"/>
      <c r="AP36" s="3"/>
      <c r="AQ36" s="3"/>
      <c r="AR36" s="3"/>
      <c r="AS36" s="3"/>
      <c r="AT36" s="3"/>
      <c r="AU36" s="3"/>
      <c r="AV36" s="3"/>
      <c r="AW36" s="3"/>
      <c r="AX36" s="18"/>
      <c r="AY36" s="3"/>
      <c r="AZ36" s="3"/>
      <c r="BA36" s="3"/>
      <c r="BB36" s="3"/>
      <c r="BC36" s="17"/>
      <c r="BD36" s="3"/>
      <c r="BE36" s="3"/>
      <c r="BF36" s="3"/>
      <c r="BG36" s="3"/>
      <c r="BH36" s="3"/>
      <c r="BI36" s="3"/>
      <c r="BJ36" s="3"/>
      <c r="BK36"/>
      <c r="BL36"/>
      <c r="BM36" s="94"/>
      <c r="BN36" s="94"/>
      <c r="BO36" s="94"/>
      <c r="BP36" s="94"/>
      <c r="BQ36" s="94"/>
      <c r="BR36" s="94"/>
      <c r="BS36" s="94"/>
      <c r="BT36" s="94"/>
      <c r="BU36" s="94"/>
      <c r="BV36" s="94"/>
      <c r="BX36" s="18"/>
      <c r="BZ36" s="27"/>
      <c r="CA36" s="27"/>
      <c r="CB36" s="27"/>
      <c r="CC36" s="27"/>
      <c r="CD36" s="2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W36" s="27"/>
      <c r="EX36" s="27"/>
      <c r="EY36" s="27"/>
      <c r="EZ36" s="27"/>
      <c r="FA36" s="2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row>
    <row r="37" spans="3:226" ht="10.5" customHeight="1" x14ac:dyDescent="0.25">
      <c r="C37" s="17"/>
      <c r="D37" s="3"/>
      <c r="E37" s="3"/>
      <c r="F37" s="3"/>
      <c r="G37" s="3"/>
      <c r="H37" s="3"/>
      <c r="I37" s="3"/>
      <c r="J37" s="3"/>
      <c r="K37" s="3"/>
      <c r="L37" s="3"/>
      <c r="M37" s="3"/>
      <c r="N37" s="3"/>
      <c r="O37" s="3"/>
      <c r="P37" s="3"/>
      <c r="R37" s="3"/>
      <c r="S37" s="3"/>
      <c r="T37" s="3"/>
      <c r="U37" s="3"/>
      <c r="V37" s="3"/>
      <c r="W37" s="3"/>
      <c r="X37" s="18"/>
      <c r="Y37" s="3"/>
      <c r="Z37" s="3"/>
      <c r="AA37" s="3"/>
      <c r="AB37" s="3"/>
      <c r="AC37" s="17"/>
      <c r="AD37" s="3"/>
      <c r="AE37" s="3"/>
      <c r="AF37" s="3"/>
      <c r="AG37" s="3"/>
      <c r="AH37" s="3"/>
      <c r="AI37" s="3"/>
      <c r="AJ37" s="3"/>
      <c r="AK37" s="3"/>
      <c r="AL37" s="3"/>
      <c r="AM37" s="3"/>
      <c r="AN37" s="3"/>
      <c r="AO37" s="3"/>
      <c r="AP37" s="3"/>
      <c r="AQ37" s="3"/>
      <c r="AR37" s="3"/>
      <c r="AS37" s="3"/>
      <c r="AT37" s="3"/>
      <c r="AU37" s="3"/>
      <c r="AV37" s="3"/>
      <c r="AW37" s="3"/>
      <c r="AX37" s="18"/>
      <c r="AY37" s="3"/>
      <c r="AZ37" s="3"/>
      <c r="BA37" s="3"/>
      <c r="BB37" s="3"/>
      <c r="BC37" s="17"/>
      <c r="BD37" s="3"/>
      <c r="BE37" s="3"/>
      <c r="BF37" s="3"/>
      <c r="BG37" s="3"/>
      <c r="BH37" s="3"/>
      <c r="BI37" s="3"/>
      <c r="BJ37" s="3"/>
      <c r="BK37"/>
      <c r="BL37"/>
      <c r="BM37" s="85" t="s">
        <v>62</v>
      </c>
      <c r="BN37" s="85"/>
      <c r="BO37" s="85"/>
      <c r="BP37" s="85"/>
      <c r="BQ37" s="85"/>
      <c r="BR37" s="85"/>
      <c r="BS37" s="85"/>
      <c r="BT37" s="85"/>
      <c r="BU37" s="85"/>
      <c r="BV37" s="85"/>
      <c r="BX37" s="18"/>
      <c r="BZ37" s="3"/>
      <c r="CA37" s="3"/>
      <c r="CB37" s="3"/>
      <c r="CC37" s="3"/>
      <c r="CD37" s="3"/>
      <c r="CE37" s="3"/>
      <c r="CF37" s="3"/>
      <c r="CG37" s="3"/>
      <c r="EW37" s="3"/>
      <c r="EX37" s="3"/>
      <c r="EY37" s="3"/>
      <c r="EZ37" s="3"/>
      <c r="FA37" s="3"/>
      <c r="FB37" s="3"/>
      <c r="FC37" s="3"/>
      <c r="FD37" s="3"/>
      <c r="FE37"/>
      <c r="FF37"/>
      <c r="FG37"/>
      <c r="FH37"/>
      <c r="FI37"/>
      <c r="FJ37"/>
      <c r="FK37"/>
      <c r="FL37"/>
      <c r="FM37"/>
      <c r="FN37"/>
      <c r="FO37"/>
      <c r="FP37"/>
      <c r="FQ37"/>
      <c r="FR37"/>
      <c r="FS37"/>
      <c r="FT37"/>
      <c r="FU37"/>
      <c r="FV37"/>
      <c r="FW37"/>
      <c r="FX37"/>
      <c r="FY37"/>
    </row>
    <row r="38" spans="3:226" ht="10.5" customHeight="1" x14ac:dyDescent="0.25">
      <c r="C38" s="17"/>
      <c r="D38" s="3"/>
      <c r="E38" s="3"/>
      <c r="F38" s="3"/>
      <c r="G38" s="3"/>
      <c r="H38" s="3"/>
      <c r="I38" s="3"/>
      <c r="J38" s="3"/>
      <c r="K38" s="3"/>
      <c r="L38" s="3"/>
      <c r="M38" s="3"/>
      <c r="N38" s="3"/>
      <c r="O38" s="3"/>
      <c r="P38" s="3"/>
      <c r="R38" s="3"/>
      <c r="S38" s="3"/>
      <c r="T38" s="3"/>
      <c r="U38" s="3"/>
      <c r="V38" s="3"/>
      <c r="W38" s="3"/>
      <c r="X38" s="18"/>
      <c r="Y38" s="3"/>
      <c r="Z38" s="3"/>
      <c r="AA38" s="3"/>
      <c r="AB38" s="3"/>
      <c r="AC38" s="17"/>
      <c r="AD38" s="3"/>
      <c r="AE38" s="3"/>
      <c r="AF38" s="3"/>
      <c r="AG38" s="3"/>
      <c r="AH38" s="3"/>
      <c r="AI38" s="3"/>
      <c r="AJ38" s="3"/>
      <c r="AK38" s="3"/>
      <c r="AL38" s="3"/>
      <c r="AM38" s="3"/>
      <c r="AN38" s="3"/>
      <c r="AO38" s="3"/>
      <c r="AP38" s="3"/>
      <c r="AQ38" s="3"/>
      <c r="AR38" s="3"/>
      <c r="AS38" s="3"/>
      <c r="AT38" s="3"/>
      <c r="AU38" s="3"/>
      <c r="AV38" s="3"/>
      <c r="AW38" s="3"/>
      <c r="AX38" s="18"/>
      <c r="AY38" s="3"/>
      <c r="AZ38" s="3"/>
      <c r="BA38" s="3"/>
      <c r="BB38" s="3"/>
      <c r="BC38" s="17"/>
      <c r="BD38" s="3"/>
      <c r="BE38" s="3"/>
      <c r="BF38" s="3"/>
      <c r="BG38" s="3"/>
      <c r="BH38" s="3"/>
      <c r="BI38" s="3"/>
      <c r="BJ38" s="3"/>
      <c r="BK38"/>
      <c r="BL38"/>
      <c r="BM38" s="85"/>
      <c r="BN38" s="85"/>
      <c r="BO38" s="85"/>
      <c r="BP38" s="85"/>
      <c r="BQ38" s="85"/>
      <c r="BR38" s="85"/>
      <c r="BS38" s="85"/>
      <c r="BT38" s="85"/>
      <c r="BU38" s="85"/>
      <c r="BV38" s="85"/>
      <c r="BX38" s="18"/>
      <c r="BZ38" s="108" t="s">
        <v>68</v>
      </c>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Y38" s="106" t="str">
        <f>clusters!B7</f>
        <v>Lorem ipsum dolor sit amet, consectetur adipisicing elit, sed do ejusmod tempor incididunt ut labore et dolore magna aliqua.</v>
      </c>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W38" s="108" t="s">
        <v>68</v>
      </c>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c r="FV38" s="106" t="str">
        <f>clusters!F7</f>
        <v>Lorem ipsum dolor sit amet, consectetur adipisicing elit, sed do ejusmod tempor incididunt ut labore et dolore magna aliqua.</v>
      </c>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row>
    <row r="39" spans="3:226" ht="10.5" customHeight="1" x14ac:dyDescent="0.25">
      <c r="C39" s="17"/>
      <c r="D39" s="3"/>
      <c r="E39" s="3"/>
      <c r="F39" s="3"/>
      <c r="G39" s="3"/>
      <c r="H39" s="3"/>
      <c r="I39" s="3"/>
      <c r="J39" s="3"/>
      <c r="K39" s="3"/>
      <c r="L39" s="3"/>
      <c r="M39" s="3"/>
      <c r="N39" s="3"/>
      <c r="O39" s="3"/>
      <c r="P39" s="3"/>
      <c r="R39" s="3"/>
      <c r="S39" s="3"/>
      <c r="T39" s="3"/>
      <c r="U39" s="3"/>
      <c r="V39" s="3"/>
      <c r="W39" s="3"/>
      <c r="X39" s="18"/>
      <c r="Y39" s="3"/>
      <c r="Z39" s="3"/>
      <c r="AA39" s="3"/>
      <c r="AB39" s="3"/>
      <c r="AC39" s="17"/>
      <c r="AD39" s="3"/>
      <c r="AE39" s="3"/>
      <c r="AF39" s="3"/>
      <c r="AG39" s="3"/>
      <c r="AH39" s="3"/>
      <c r="AI39" s="3"/>
      <c r="AJ39" s="3"/>
      <c r="AK39" s="3"/>
      <c r="AL39" s="3"/>
      <c r="AM39" s="3"/>
      <c r="AN39" s="3"/>
      <c r="AO39" s="3"/>
      <c r="AP39" s="3"/>
      <c r="AQ39" s="3"/>
      <c r="AR39" s="3"/>
      <c r="AS39" s="3"/>
      <c r="AT39" s="3"/>
      <c r="AU39" s="3"/>
      <c r="AV39" s="3"/>
      <c r="AW39" s="3"/>
      <c r="AX39" s="18"/>
      <c r="AY39" s="3"/>
      <c r="AZ39" s="3"/>
      <c r="BA39" s="3"/>
      <c r="BB39" s="3"/>
      <c r="BC39" s="17"/>
      <c r="BD39" s="3"/>
      <c r="BE39" s="3"/>
      <c r="BF39" s="3"/>
      <c r="BG39" s="3"/>
      <c r="BH39" s="3"/>
      <c r="BI39" s="3"/>
      <c r="BJ39" s="3"/>
      <c r="BK39"/>
      <c r="BL39"/>
      <c r="BM39" s="85"/>
      <c r="BN39" s="85"/>
      <c r="BO39" s="85"/>
      <c r="BP39" s="85"/>
      <c r="BQ39" s="85"/>
      <c r="BR39" s="85"/>
      <c r="BS39" s="85"/>
      <c r="BT39" s="85"/>
      <c r="BU39" s="85"/>
      <c r="BV39" s="85"/>
      <c r="BX39" s="1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row>
    <row r="40" spans="3:226" ht="10.5" customHeight="1" x14ac:dyDescent="0.25">
      <c r="C40" s="17"/>
      <c r="D40" s="3"/>
      <c r="E40" s="3"/>
      <c r="F40" s="3"/>
      <c r="G40" s="3"/>
      <c r="H40" s="3"/>
      <c r="I40" s="3"/>
      <c r="J40" s="3"/>
      <c r="K40" s="3"/>
      <c r="L40" s="3"/>
      <c r="M40" s="3"/>
      <c r="N40" s="3"/>
      <c r="O40" s="3"/>
      <c r="P40" s="3"/>
      <c r="R40" s="3"/>
      <c r="S40" s="3"/>
      <c r="T40" s="3"/>
      <c r="U40" s="3"/>
      <c r="V40" s="3"/>
      <c r="W40" s="3"/>
      <c r="X40" s="18"/>
      <c r="Y40" s="3"/>
      <c r="Z40" s="3"/>
      <c r="AA40" s="3"/>
      <c r="AB40" s="3"/>
      <c r="AC40" s="17"/>
      <c r="AD40" s="3"/>
      <c r="AE40" s="3"/>
      <c r="AF40" s="3"/>
      <c r="AG40" s="3"/>
      <c r="AH40" s="3"/>
      <c r="AI40" s="3"/>
      <c r="AJ40" s="3"/>
      <c r="AK40" s="3"/>
      <c r="AL40" s="3"/>
      <c r="AM40" s="3"/>
      <c r="AN40" s="3"/>
      <c r="AO40" s="3"/>
      <c r="AP40" s="3"/>
      <c r="AQ40" s="3"/>
      <c r="AR40" s="3"/>
      <c r="AS40" s="3"/>
      <c r="AT40" s="3"/>
      <c r="AU40" s="3"/>
      <c r="AV40" s="3"/>
      <c r="AW40" s="3"/>
      <c r="AX40" s="18"/>
      <c r="AY40" s="3"/>
      <c r="AZ40" s="3"/>
      <c r="BA40" s="3"/>
      <c r="BB40" s="3"/>
      <c r="BC40" s="17"/>
      <c r="BD40" s="3"/>
      <c r="BE40" s="3"/>
      <c r="BF40" s="3"/>
      <c r="BG40" s="3"/>
      <c r="BH40" s="3"/>
      <c r="BI40" s="3"/>
      <c r="BJ40" s="3"/>
      <c r="BK40" s="3"/>
      <c r="BL40" s="3"/>
      <c r="BM40" s="3"/>
      <c r="BN40" s="3"/>
      <c r="BO40" s="3"/>
      <c r="BP40" s="3"/>
      <c r="BQ40" s="3"/>
      <c r="BR40" s="3"/>
      <c r="BS40" s="3"/>
      <c r="BT40" s="3"/>
      <c r="BU40" s="3"/>
      <c r="BV40" s="3"/>
      <c r="BX40" s="1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row>
    <row r="41" spans="3:226" ht="10.5" customHeight="1" x14ac:dyDescent="0.25">
      <c r="C41" s="17"/>
      <c r="D41" s="3"/>
      <c r="E41" s="3"/>
      <c r="F41" s="3"/>
      <c r="G41" s="3"/>
      <c r="H41" s="3"/>
      <c r="I41" s="3"/>
      <c r="J41" s="3"/>
      <c r="K41" s="3"/>
      <c r="L41" s="3"/>
      <c r="M41" s="3"/>
      <c r="N41" s="3"/>
      <c r="O41" s="3"/>
      <c r="P41" s="3"/>
      <c r="R41" s="3"/>
      <c r="S41" s="3"/>
      <c r="T41" s="3"/>
      <c r="U41" s="3"/>
      <c r="V41" s="3"/>
      <c r="W41" s="3"/>
      <c r="X41" s="18"/>
      <c r="Y41" s="3"/>
      <c r="Z41" s="3"/>
      <c r="AA41" s="3"/>
      <c r="AB41" s="3"/>
      <c r="AC41" s="17"/>
      <c r="AD41" s="3"/>
      <c r="AE41" s="3"/>
      <c r="AF41" s="3"/>
      <c r="AG41" s="3"/>
      <c r="AH41" s="3"/>
      <c r="AI41" s="3"/>
      <c r="AJ41" s="3"/>
      <c r="AK41" s="3"/>
      <c r="AL41" s="3"/>
      <c r="AM41" s="3"/>
      <c r="AN41" s="3"/>
      <c r="AO41" s="3"/>
      <c r="AP41" s="3"/>
      <c r="AQ41" s="3"/>
      <c r="AR41" s="3"/>
      <c r="AS41" s="3"/>
      <c r="AT41" s="3"/>
      <c r="AU41" s="3"/>
      <c r="AV41" s="3"/>
      <c r="AW41" s="3"/>
      <c r="AX41" s="18"/>
      <c r="AY41" s="3"/>
      <c r="AZ41" s="3"/>
      <c r="BA41" s="3"/>
      <c r="BB41" s="3"/>
      <c r="BC41" s="17"/>
      <c r="BD41" s="3"/>
      <c r="BE41" s="3"/>
      <c r="BF41" s="3"/>
      <c r="BG41" s="3"/>
      <c r="BH41" s="3"/>
      <c r="BI41" s="3"/>
      <c r="BJ41" s="3"/>
      <c r="BK41" s="3"/>
      <c r="BL41" s="3"/>
      <c r="BM41" s="3"/>
      <c r="BN41" s="3"/>
      <c r="BO41" s="3"/>
      <c r="BP41" s="3"/>
      <c r="BQ41" s="3"/>
      <c r="BR41" s="3"/>
      <c r="BS41" s="3"/>
      <c r="BT41" s="3"/>
      <c r="BU41" s="3"/>
      <c r="BV41" s="3"/>
      <c r="BX41" s="1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row>
    <row r="42" spans="3:226" ht="10.5" customHeight="1" x14ac:dyDescent="0.25">
      <c r="C42" s="19"/>
      <c r="D42" s="20"/>
      <c r="E42" s="20"/>
      <c r="F42" s="20"/>
      <c r="G42" s="20"/>
      <c r="H42" s="20"/>
      <c r="I42" s="20"/>
      <c r="J42" s="20"/>
      <c r="K42" s="20"/>
      <c r="L42" s="20"/>
      <c r="M42" s="20"/>
      <c r="N42" s="20"/>
      <c r="O42" s="20"/>
      <c r="P42" s="20"/>
      <c r="Q42" s="20"/>
      <c r="R42" s="20"/>
      <c r="S42" s="20"/>
      <c r="T42" s="20"/>
      <c r="U42" s="20"/>
      <c r="V42" s="20"/>
      <c r="W42" s="20"/>
      <c r="X42" s="21"/>
      <c r="Y42" s="3"/>
      <c r="Z42" s="3"/>
      <c r="AA42" s="3"/>
      <c r="AB42" s="3"/>
      <c r="AC42" s="19"/>
      <c r="AD42" s="20"/>
      <c r="AE42" s="20"/>
      <c r="AF42" s="20"/>
      <c r="AG42" s="20"/>
      <c r="AH42" s="20"/>
      <c r="AI42" s="20"/>
      <c r="AJ42" s="20"/>
      <c r="AK42" s="20"/>
      <c r="AL42" s="20"/>
      <c r="AM42" s="20"/>
      <c r="AN42" s="20"/>
      <c r="AO42" s="20"/>
      <c r="AP42" s="20"/>
      <c r="AQ42" s="20"/>
      <c r="AR42" s="20"/>
      <c r="AS42" s="20"/>
      <c r="AT42" s="20"/>
      <c r="AU42" s="20"/>
      <c r="AV42" s="20"/>
      <c r="AW42" s="20"/>
      <c r="AX42" s="21"/>
      <c r="AY42" s="3"/>
      <c r="AZ42" s="3"/>
      <c r="BA42" s="3"/>
      <c r="BB42" s="3"/>
      <c r="BC42" s="19"/>
      <c r="BD42" s="20"/>
      <c r="BE42" s="20"/>
      <c r="BF42" s="20"/>
      <c r="BG42" s="20"/>
      <c r="BH42" s="20"/>
      <c r="BI42" s="20"/>
      <c r="BJ42" s="20"/>
      <c r="BK42" s="20"/>
      <c r="BL42" s="20"/>
      <c r="BM42" s="20"/>
      <c r="BN42" s="20"/>
      <c r="BO42" s="20"/>
      <c r="BP42" s="20"/>
      <c r="BQ42" s="20"/>
      <c r="BR42" s="20"/>
      <c r="BS42" s="20"/>
      <c r="BT42" s="20"/>
      <c r="BU42" s="20"/>
      <c r="BV42" s="20"/>
      <c r="BW42" s="20"/>
      <c r="BX42" s="21"/>
      <c r="BZ42" s="96">
        <f>clusters!B2/clusters!B3</f>
        <v>0.65</v>
      </c>
      <c r="CA42" s="96"/>
      <c r="CB42" s="96"/>
      <c r="CC42" s="96"/>
      <c r="CD42" s="96"/>
      <c r="CE42" s="96"/>
      <c r="CF42" s="96"/>
      <c r="CG42" s="96"/>
      <c r="CH42" s="96"/>
      <c r="CI42" s="96"/>
      <c r="CJ42" s="96"/>
      <c r="CK42" s="96"/>
      <c r="CL42" s="96">
        <f>clusters!B2/clusters!B5</f>
        <v>0.8125</v>
      </c>
      <c r="CM42" s="96"/>
      <c r="CN42" s="96"/>
      <c r="CO42" s="96"/>
      <c r="CP42" s="96"/>
      <c r="CQ42" s="96"/>
      <c r="CR42" s="96"/>
      <c r="CS42" s="96"/>
      <c r="CT42" s="96"/>
      <c r="CU42" s="96"/>
      <c r="CV42" s="96"/>
      <c r="CW42" s="96"/>
      <c r="CY42" s="101" t="s">
        <v>74</v>
      </c>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X42" s="101" t="s">
        <v>75</v>
      </c>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W42" s="96">
        <f>clusters!F2/clusters!F3</f>
        <v>0.65</v>
      </c>
      <c r="EX42" s="96"/>
      <c r="EY42" s="96"/>
      <c r="EZ42" s="96"/>
      <c r="FA42" s="96"/>
      <c r="FB42" s="96"/>
      <c r="FC42" s="96"/>
      <c r="FD42" s="96"/>
      <c r="FE42" s="96"/>
      <c r="FF42" s="96"/>
      <c r="FG42" s="96"/>
      <c r="FH42" s="96"/>
      <c r="FI42" s="96">
        <f>clusters!F2/clusters!F5</f>
        <v>0.8125</v>
      </c>
      <c r="FJ42" s="96"/>
      <c r="FK42" s="96"/>
      <c r="FL42" s="96"/>
      <c r="FM42" s="96"/>
      <c r="FN42" s="96"/>
      <c r="FO42" s="96"/>
      <c r="FP42" s="96"/>
      <c r="FQ42" s="96"/>
      <c r="FR42" s="96"/>
      <c r="FS42" s="96"/>
      <c r="FT42" s="96"/>
      <c r="FU42"/>
      <c r="FV42" s="101" t="s">
        <v>74</v>
      </c>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t="s">
        <v>75</v>
      </c>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row>
    <row r="43" spans="3:226" ht="10.5" customHeight="1" x14ac:dyDescent="0.25">
      <c r="D43" s="3"/>
      <c r="E43" s="3"/>
      <c r="F43" s="3"/>
      <c r="G43" s="3"/>
      <c r="H43" s="3"/>
      <c r="I43" s="3"/>
      <c r="J43" s="3"/>
      <c r="K43" s="3"/>
      <c r="L43" s="3"/>
      <c r="M43" s="3"/>
      <c r="N43" s="3"/>
      <c r="O43" s="3"/>
      <c r="P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row>
    <row r="44" spans="3:226" ht="10.5" customHeight="1" x14ac:dyDescent="0.25">
      <c r="C44" s="89" t="s">
        <v>44</v>
      </c>
      <c r="D44" s="89"/>
      <c r="E44" s="89"/>
      <c r="F44" s="89"/>
      <c r="G44" s="89"/>
      <c r="H44" s="89"/>
      <c r="I44" s="89"/>
      <c r="J44" s="89"/>
      <c r="K44" s="89"/>
      <c r="L44" s="89"/>
      <c r="M44" s="89"/>
      <c r="N44" s="89"/>
      <c r="O44" s="89"/>
      <c r="P44" s="89"/>
      <c r="Q44" s="89"/>
      <c r="R44" s="89"/>
      <c r="S44" s="89"/>
      <c r="T44" s="89"/>
      <c r="U44" s="89"/>
      <c r="V44" s="89"/>
      <c r="W44" s="9"/>
      <c r="X44" s="3"/>
      <c r="Y44" s="3"/>
      <c r="Z44" s="3"/>
      <c r="AA44" s="3"/>
      <c r="AB44" s="3"/>
      <c r="AC44" s="89" t="s">
        <v>44</v>
      </c>
      <c r="AD44" s="89"/>
      <c r="AE44" s="89"/>
      <c r="AF44" s="89"/>
      <c r="AG44" s="89"/>
      <c r="AH44" s="89"/>
      <c r="AI44" s="89"/>
      <c r="AJ44" s="89"/>
      <c r="AK44" s="89"/>
      <c r="AL44" s="89"/>
      <c r="AM44" s="89"/>
      <c r="AN44" s="89"/>
      <c r="AO44" s="89"/>
      <c r="AP44" s="89"/>
      <c r="AQ44" s="89"/>
      <c r="AR44" s="89"/>
      <c r="AS44" s="89"/>
      <c r="AT44" s="89"/>
      <c r="AU44" s="89"/>
      <c r="AV44" s="89"/>
      <c r="AW44" s="9"/>
      <c r="AX44" s="3"/>
      <c r="AY44" s="3"/>
      <c r="AZ44" s="3"/>
      <c r="BA44" s="3"/>
      <c r="BB44" s="3"/>
      <c r="BC44" s="89" t="s">
        <v>44</v>
      </c>
      <c r="BD44" s="89"/>
      <c r="BE44" s="89"/>
      <c r="BF44" s="89"/>
      <c r="BG44" s="89"/>
      <c r="BH44" s="89"/>
      <c r="BI44" s="89"/>
      <c r="BJ44" s="89"/>
      <c r="BK44" s="89"/>
      <c r="BL44" s="89"/>
      <c r="BM44" s="89"/>
      <c r="BN44" s="89"/>
      <c r="BO44" s="89"/>
      <c r="BP44" s="89"/>
      <c r="BQ44" s="89"/>
      <c r="BR44" s="89"/>
      <c r="BS44" s="89"/>
      <c r="BT44" s="89"/>
      <c r="BU44" s="89"/>
      <c r="BV44" s="89"/>
      <c r="BW44" s="9"/>
      <c r="BX44" s="9"/>
      <c r="BY44" s="9"/>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row>
    <row r="45" spans="3:226" ht="10.5" customHeight="1" x14ac:dyDescent="0.25">
      <c r="C45" s="90"/>
      <c r="D45" s="90"/>
      <c r="E45" s="90"/>
      <c r="F45" s="90"/>
      <c r="G45" s="90"/>
      <c r="H45" s="90"/>
      <c r="I45" s="90"/>
      <c r="J45" s="90"/>
      <c r="K45" s="90"/>
      <c r="L45" s="90"/>
      <c r="M45" s="90"/>
      <c r="N45" s="90"/>
      <c r="O45" s="90"/>
      <c r="P45" s="90"/>
      <c r="Q45" s="90"/>
      <c r="R45" s="90"/>
      <c r="S45" s="90"/>
      <c r="T45" s="90"/>
      <c r="U45" s="90"/>
      <c r="V45" s="90"/>
      <c r="W45" s="9"/>
      <c r="X45" s="3"/>
      <c r="Y45" s="3"/>
      <c r="Z45" s="3"/>
      <c r="AA45" s="3"/>
      <c r="AB45" s="3"/>
      <c r="AC45" s="90"/>
      <c r="AD45" s="90"/>
      <c r="AE45" s="90"/>
      <c r="AF45" s="90"/>
      <c r="AG45" s="90"/>
      <c r="AH45" s="90"/>
      <c r="AI45" s="90"/>
      <c r="AJ45" s="90"/>
      <c r="AK45" s="90"/>
      <c r="AL45" s="90"/>
      <c r="AM45" s="90"/>
      <c r="AN45" s="90"/>
      <c r="AO45" s="90"/>
      <c r="AP45" s="90"/>
      <c r="AQ45" s="90"/>
      <c r="AR45" s="90"/>
      <c r="AS45" s="90"/>
      <c r="AT45" s="90"/>
      <c r="AU45" s="90"/>
      <c r="AV45" s="90"/>
      <c r="AW45" s="9"/>
      <c r="AX45" s="3"/>
      <c r="AY45" s="3"/>
      <c r="AZ45" s="3"/>
      <c r="BA45" s="3"/>
      <c r="BB45" s="3"/>
      <c r="BC45" s="90"/>
      <c r="BD45" s="90"/>
      <c r="BE45" s="90"/>
      <c r="BF45" s="90"/>
      <c r="BG45" s="90"/>
      <c r="BH45" s="90"/>
      <c r="BI45" s="90"/>
      <c r="BJ45" s="90"/>
      <c r="BK45" s="90"/>
      <c r="BL45" s="90"/>
      <c r="BM45" s="90"/>
      <c r="BN45" s="90"/>
      <c r="BO45" s="90"/>
      <c r="BP45" s="90"/>
      <c r="BQ45" s="90"/>
      <c r="BR45" s="90"/>
      <c r="BS45" s="90"/>
      <c r="BT45" s="90"/>
      <c r="BU45" s="90"/>
      <c r="BV45" s="90"/>
      <c r="BW45" s="9"/>
      <c r="BX45" s="9"/>
      <c r="BY45" s="9"/>
      <c r="BZ45" s="102" t="s">
        <v>69</v>
      </c>
      <c r="CA45" s="102"/>
      <c r="CB45" s="102"/>
      <c r="CC45" s="102"/>
      <c r="CD45" s="102"/>
      <c r="CE45" s="102"/>
      <c r="CF45" s="102"/>
      <c r="CG45" s="102"/>
      <c r="CH45" s="102"/>
      <c r="CI45" s="102"/>
      <c r="CJ45" s="102"/>
      <c r="CK45" s="102"/>
      <c r="CL45" s="102" t="s">
        <v>70</v>
      </c>
      <c r="CM45" s="102"/>
      <c r="CN45" s="102"/>
      <c r="CO45" s="102"/>
      <c r="CP45" s="102"/>
      <c r="CQ45" s="102"/>
      <c r="CR45" s="102"/>
      <c r="CS45" s="102"/>
      <c r="CT45" s="102"/>
      <c r="CU45" s="102"/>
      <c r="CV45" s="102"/>
      <c r="CW45" s="102"/>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W45" s="102" t="s">
        <v>69</v>
      </c>
      <c r="EX45" s="102"/>
      <c r="EY45" s="102"/>
      <c r="EZ45" s="102"/>
      <c r="FA45" s="102"/>
      <c r="FB45" s="102"/>
      <c r="FC45" s="102"/>
      <c r="FD45" s="102"/>
      <c r="FE45" s="102"/>
      <c r="FF45" s="102"/>
      <c r="FG45" s="102"/>
      <c r="FH45" s="102"/>
      <c r="FI45" s="102" t="s">
        <v>70</v>
      </c>
      <c r="FJ45" s="102"/>
      <c r="FK45" s="102"/>
      <c r="FL45" s="102"/>
      <c r="FM45" s="102"/>
      <c r="FN45" s="102"/>
      <c r="FO45" s="102"/>
      <c r="FP45" s="102"/>
      <c r="FQ45" s="102"/>
      <c r="FR45" s="102"/>
      <c r="FS45" s="102"/>
      <c r="FT45" s="102"/>
      <c r="FU45"/>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row>
    <row r="46" spans="3:226" ht="10.5" customHeight="1" x14ac:dyDescent="0.25">
      <c r="C46" s="79"/>
      <c r="D46" s="80"/>
      <c r="E46" s="80"/>
      <c r="F46" s="80"/>
      <c r="G46" s="80"/>
      <c r="H46" s="80"/>
      <c r="I46" s="80"/>
      <c r="J46" s="80"/>
      <c r="K46" s="80"/>
      <c r="L46" s="80"/>
      <c r="M46" s="80"/>
      <c r="N46" s="80"/>
      <c r="O46" s="80"/>
      <c r="P46" s="80"/>
      <c r="Q46" s="80"/>
      <c r="R46" s="80"/>
      <c r="S46" s="80"/>
      <c r="T46" s="80"/>
      <c r="U46" s="80"/>
      <c r="V46" s="80"/>
      <c r="W46" s="80"/>
      <c r="X46" s="81"/>
      <c r="Y46" s="3"/>
      <c r="Z46" s="3"/>
      <c r="AA46" s="3"/>
      <c r="AB46" s="3"/>
      <c r="AC46" s="79"/>
      <c r="AD46" s="80"/>
      <c r="AE46" s="80"/>
      <c r="AF46" s="80"/>
      <c r="AG46" s="80"/>
      <c r="AH46" s="80"/>
      <c r="AI46" s="80"/>
      <c r="AJ46" s="80"/>
      <c r="AK46" s="80"/>
      <c r="AL46" s="80"/>
      <c r="AM46" s="80"/>
      <c r="AN46" s="80"/>
      <c r="AO46" s="80"/>
      <c r="AP46" s="80"/>
      <c r="AQ46" s="80"/>
      <c r="AR46" s="80"/>
      <c r="AS46" s="80"/>
      <c r="AT46" s="80"/>
      <c r="AU46" s="80"/>
      <c r="AV46" s="80"/>
      <c r="AW46" s="80"/>
      <c r="AX46" s="81"/>
      <c r="AY46" s="3"/>
      <c r="AZ46" s="3"/>
      <c r="BA46" s="3"/>
      <c r="BB46" s="3"/>
      <c r="BC46" s="79"/>
      <c r="BD46" s="80"/>
      <c r="BE46" s="80"/>
      <c r="BF46" s="80"/>
      <c r="BG46" s="80"/>
      <c r="BH46" s="80"/>
      <c r="BI46" s="80"/>
      <c r="BJ46" s="80"/>
      <c r="BK46" s="80"/>
      <c r="BL46" s="80"/>
      <c r="BM46" s="80"/>
      <c r="BN46" s="80"/>
      <c r="BO46" s="80"/>
      <c r="BP46" s="80"/>
      <c r="BQ46" s="80"/>
      <c r="BR46" s="80"/>
      <c r="BS46" s="80"/>
      <c r="BT46" s="80"/>
      <c r="BU46" s="80"/>
      <c r="BV46" s="80"/>
      <c r="BW46" s="80"/>
      <c r="BX46" s="81"/>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row>
    <row r="47" spans="3:226" ht="10.5" customHeight="1" x14ac:dyDescent="0.25">
      <c r="C47" s="17"/>
      <c r="D47" s="109" t="s">
        <v>49</v>
      </c>
      <c r="E47" s="109"/>
      <c r="F47" s="109"/>
      <c r="G47" s="109"/>
      <c r="H47" s="109"/>
      <c r="I47" s="109"/>
      <c r="J47" s="109"/>
      <c r="K47" s="109"/>
      <c r="L47" s="109"/>
      <c r="M47" s="109"/>
      <c r="N47" s="109"/>
      <c r="O47" s="109"/>
      <c r="P47" s="109"/>
      <c r="R47" s="3"/>
      <c r="S47" s="3"/>
      <c r="T47" s="3"/>
      <c r="U47" s="3"/>
      <c r="V47" s="3"/>
      <c r="W47" s="3"/>
      <c r="X47" s="18"/>
      <c r="Y47" s="3"/>
      <c r="Z47" s="3"/>
      <c r="AA47" s="3"/>
      <c r="AB47" s="3"/>
      <c r="AC47" s="17"/>
      <c r="AD47" s="109" t="s">
        <v>49</v>
      </c>
      <c r="AE47" s="109"/>
      <c r="AF47" s="109"/>
      <c r="AG47" s="109"/>
      <c r="AH47" s="109"/>
      <c r="AI47" s="109"/>
      <c r="AJ47" s="109"/>
      <c r="AK47" s="109"/>
      <c r="AL47" s="109"/>
      <c r="AM47" s="109"/>
      <c r="AN47" s="109"/>
      <c r="AO47" s="3"/>
      <c r="AP47" s="3"/>
      <c r="AQ47" s="3"/>
      <c r="AR47" s="3"/>
      <c r="AS47" s="3"/>
      <c r="AT47" s="3"/>
      <c r="AU47" s="3"/>
      <c r="AV47" s="3"/>
      <c r="AW47" s="3"/>
      <c r="AX47" s="18"/>
      <c r="AY47" s="3"/>
      <c r="AZ47" s="3"/>
      <c r="BA47" s="3"/>
      <c r="BB47" s="3"/>
      <c r="BC47" s="17"/>
      <c r="BD47" s="109" t="s">
        <v>49</v>
      </c>
      <c r="BE47" s="109"/>
      <c r="BF47" s="109"/>
      <c r="BG47" s="109"/>
      <c r="BH47" s="109"/>
      <c r="BI47" s="109"/>
      <c r="BJ47" s="109"/>
      <c r="BK47" s="109"/>
      <c r="BL47" s="109"/>
      <c r="BM47" s="109"/>
      <c r="BN47" s="109"/>
      <c r="BO47" s="3"/>
      <c r="BP47" s="3"/>
      <c r="BQ47" s="3"/>
      <c r="BR47" s="3"/>
      <c r="BS47" s="3"/>
      <c r="BT47" s="3"/>
      <c r="BU47" s="3"/>
      <c r="BV47" s="3"/>
      <c r="BX47" s="18"/>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row>
    <row r="48" spans="3:226" ht="10.5" customHeight="1" x14ac:dyDescent="0.25">
      <c r="C48" s="17"/>
      <c r="D48" s="109"/>
      <c r="E48" s="109"/>
      <c r="F48" s="109"/>
      <c r="G48" s="109"/>
      <c r="H48" s="109"/>
      <c r="I48" s="109"/>
      <c r="J48" s="109"/>
      <c r="K48" s="109"/>
      <c r="L48" s="109"/>
      <c r="M48" s="109"/>
      <c r="N48" s="109"/>
      <c r="O48" s="109"/>
      <c r="P48" s="109"/>
      <c r="R48" s="3"/>
      <c r="S48" s="3"/>
      <c r="T48" s="3"/>
      <c r="U48" s="3"/>
      <c r="V48" s="3"/>
      <c r="W48" s="3"/>
      <c r="X48" s="18"/>
      <c r="Y48" s="3"/>
      <c r="Z48" s="3"/>
      <c r="AA48" s="3"/>
      <c r="AB48" s="3"/>
      <c r="AC48" s="17"/>
      <c r="AD48" s="109"/>
      <c r="AE48" s="109"/>
      <c r="AF48" s="109"/>
      <c r="AG48" s="109"/>
      <c r="AH48" s="109"/>
      <c r="AI48" s="109"/>
      <c r="AJ48" s="109"/>
      <c r="AK48" s="109"/>
      <c r="AL48" s="109"/>
      <c r="AM48" s="109"/>
      <c r="AN48" s="109"/>
      <c r="AO48" s="3"/>
      <c r="AP48" s="3"/>
      <c r="AQ48" s="3"/>
      <c r="AR48" s="3"/>
      <c r="AS48" s="3"/>
      <c r="AT48" s="3"/>
      <c r="AU48" s="3"/>
      <c r="AV48" s="3"/>
      <c r="AW48" s="3"/>
      <c r="AX48" s="18"/>
      <c r="AY48" s="3"/>
      <c r="AZ48" s="3"/>
      <c r="BA48" s="3"/>
      <c r="BB48" s="3"/>
      <c r="BC48" s="17"/>
      <c r="BD48" s="109"/>
      <c r="BE48" s="109"/>
      <c r="BF48" s="109"/>
      <c r="BG48" s="109"/>
      <c r="BH48" s="109"/>
      <c r="BI48" s="109"/>
      <c r="BJ48" s="109"/>
      <c r="BK48" s="109"/>
      <c r="BL48" s="109"/>
      <c r="BM48" s="109"/>
      <c r="BN48" s="109"/>
      <c r="BO48" s="3"/>
      <c r="BP48" s="3"/>
      <c r="BQ48" s="3"/>
      <c r="BR48" s="3"/>
      <c r="BS48" s="3"/>
      <c r="BT48" s="3"/>
      <c r="BU48" s="3"/>
      <c r="BV48" s="3"/>
      <c r="BX48" s="18"/>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row>
    <row r="49" spans="3:226" ht="10.5" customHeight="1" x14ac:dyDescent="0.25">
      <c r="C49" s="17"/>
      <c r="D49" s="114" t="s">
        <v>48</v>
      </c>
      <c r="E49" s="114"/>
      <c r="F49" s="114"/>
      <c r="G49" s="114"/>
      <c r="H49" s="114"/>
      <c r="I49" s="114"/>
      <c r="J49" s="114"/>
      <c r="K49" s="114"/>
      <c r="L49" s="114"/>
      <c r="M49" s="114"/>
      <c r="N49" s="114"/>
      <c r="O49" s="114"/>
      <c r="P49" s="114"/>
      <c r="R49" s="3"/>
      <c r="S49" s="3"/>
      <c r="T49" s="3"/>
      <c r="U49" s="3"/>
      <c r="V49" s="3"/>
      <c r="W49" s="3"/>
      <c r="X49" s="18"/>
      <c r="Y49" s="3"/>
      <c r="Z49" s="3"/>
      <c r="AA49" s="3"/>
      <c r="AB49" s="3"/>
      <c r="AC49" s="17"/>
      <c r="AD49" s="114" t="s">
        <v>48</v>
      </c>
      <c r="AE49" s="114"/>
      <c r="AF49" s="114"/>
      <c r="AG49" s="114"/>
      <c r="AH49" s="114"/>
      <c r="AI49" s="114"/>
      <c r="AJ49" s="114"/>
      <c r="AK49" s="114"/>
      <c r="AL49" s="114"/>
      <c r="AM49" s="114"/>
      <c r="AN49" s="114"/>
      <c r="AO49" s="3"/>
      <c r="AP49" s="3"/>
      <c r="AQ49" s="3"/>
      <c r="AR49" s="3"/>
      <c r="AS49" s="3"/>
      <c r="AT49" s="3"/>
      <c r="AU49" s="3"/>
      <c r="AV49" s="3"/>
      <c r="AW49" s="3"/>
      <c r="AX49" s="18"/>
      <c r="AY49" s="3"/>
      <c r="AZ49" s="3"/>
      <c r="BA49" s="3"/>
      <c r="BB49" s="3"/>
      <c r="BC49" s="17"/>
      <c r="BD49" s="114" t="s">
        <v>48</v>
      </c>
      <c r="BE49" s="114"/>
      <c r="BF49" s="114"/>
      <c r="BG49" s="114"/>
      <c r="BH49" s="114"/>
      <c r="BI49" s="114"/>
      <c r="BJ49" s="114"/>
      <c r="BK49" s="114"/>
      <c r="BL49" s="114"/>
      <c r="BM49" s="114"/>
      <c r="BN49" s="114"/>
      <c r="BO49" s="3"/>
      <c r="BP49" s="3"/>
      <c r="BQ49" s="3"/>
      <c r="BR49" s="3"/>
      <c r="BS49" s="3"/>
      <c r="BT49" s="3"/>
      <c r="BU49" s="3"/>
      <c r="BV49" s="3"/>
      <c r="BX49" s="18"/>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row>
    <row r="50" spans="3:226" ht="10.5" customHeight="1" x14ac:dyDescent="0.25">
      <c r="C50" s="17"/>
      <c r="D50" s="114"/>
      <c r="E50" s="114"/>
      <c r="F50" s="114"/>
      <c r="G50" s="114"/>
      <c r="H50" s="114"/>
      <c r="I50" s="114"/>
      <c r="J50" s="114"/>
      <c r="K50" s="114"/>
      <c r="L50" s="114"/>
      <c r="M50" s="114"/>
      <c r="N50" s="114"/>
      <c r="O50" s="114"/>
      <c r="P50" s="114"/>
      <c r="R50" s="3"/>
      <c r="S50" s="3"/>
      <c r="T50" s="3"/>
      <c r="U50" s="3"/>
      <c r="V50" s="3"/>
      <c r="W50" s="3"/>
      <c r="X50" s="18"/>
      <c r="Y50" s="3"/>
      <c r="Z50" s="3"/>
      <c r="AA50" s="3"/>
      <c r="AB50" s="3"/>
      <c r="AC50" s="17"/>
      <c r="AD50" s="114"/>
      <c r="AE50" s="114"/>
      <c r="AF50" s="114"/>
      <c r="AG50" s="114"/>
      <c r="AH50" s="114"/>
      <c r="AI50" s="114"/>
      <c r="AJ50" s="114"/>
      <c r="AK50" s="114"/>
      <c r="AL50" s="114"/>
      <c r="AM50" s="114"/>
      <c r="AN50" s="114"/>
      <c r="AO50" s="3"/>
      <c r="AP50" s="3"/>
      <c r="AQ50" s="3"/>
      <c r="AR50" s="3"/>
      <c r="AS50" s="3"/>
      <c r="AT50" s="3"/>
      <c r="AU50" s="3"/>
      <c r="AV50" s="3"/>
      <c r="AW50" s="3"/>
      <c r="AX50" s="18"/>
      <c r="AY50" s="3"/>
      <c r="AZ50" s="3"/>
      <c r="BA50" s="3"/>
      <c r="BB50" s="3"/>
      <c r="BC50" s="17"/>
      <c r="BD50" s="114"/>
      <c r="BE50" s="114"/>
      <c r="BF50" s="114"/>
      <c r="BG50" s="114"/>
      <c r="BH50" s="114"/>
      <c r="BI50" s="114"/>
      <c r="BJ50" s="114"/>
      <c r="BK50" s="114"/>
      <c r="BL50" s="114"/>
      <c r="BM50" s="114"/>
      <c r="BN50" s="114"/>
      <c r="BO50" s="3"/>
      <c r="BP50" s="3"/>
      <c r="BQ50" s="3"/>
      <c r="BR50" s="3"/>
      <c r="BS50" s="3"/>
      <c r="BT50" s="3"/>
      <c r="BU50" s="3"/>
      <c r="BV50" s="3"/>
      <c r="BX50" s="18"/>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row>
    <row r="51" spans="3:226" ht="10.5" customHeight="1" x14ac:dyDescent="0.25">
      <c r="C51" s="17"/>
      <c r="D51" s="3"/>
      <c r="E51" s="3"/>
      <c r="F51" s="3"/>
      <c r="G51" s="3"/>
      <c r="H51" s="3"/>
      <c r="I51" s="3"/>
      <c r="J51" s="3"/>
      <c r="K51" s="3"/>
      <c r="L51" s="3"/>
      <c r="M51" s="3"/>
      <c r="N51" s="3"/>
      <c r="O51" s="3"/>
      <c r="P51" s="3"/>
      <c r="R51" s="3"/>
      <c r="S51" s="3"/>
      <c r="T51" s="3"/>
      <c r="U51" s="23"/>
      <c r="V51" s="3"/>
      <c r="W51" s="3"/>
      <c r="X51" s="18"/>
      <c r="Y51" s="3"/>
      <c r="Z51" s="3"/>
      <c r="AA51" s="3"/>
      <c r="AB51" s="3"/>
      <c r="AC51" s="17"/>
      <c r="AD51" s="3"/>
      <c r="AE51" s="4"/>
      <c r="AF51" s="4"/>
      <c r="AG51" s="4"/>
      <c r="AH51" s="4"/>
      <c r="AI51" s="4"/>
      <c r="AJ51" s="4"/>
      <c r="AK51" s="4"/>
      <c r="AL51" s="4"/>
      <c r="AM51" s="4"/>
      <c r="AN51" s="4"/>
      <c r="AO51" s="4"/>
      <c r="AP51" s="4"/>
      <c r="AQ51" s="4"/>
      <c r="AR51" s="4"/>
      <c r="AS51" s="4"/>
      <c r="AT51" s="3"/>
      <c r="AU51" s="10"/>
      <c r="AV51" s="3"/>
      <c r="AW51" s="3"/>
      <c r="AX51" s="18"/>
      <c r="AY51" s="3"/>
      <c r="AZ51" s="3"/>
      <c r="BA51" s="3"/>
      <c r="BB51" s="3"/>
      <c r="BC51" s="17"/>
      <c r="BD51" s="3"/>
      <c r="BE51" s="3"/>
      <c r="BF51" s="3"/>
      <c r="BG51" s="3"/>
      <c r="BH51" s="3"/>
      <c r="BI51" s="3"/>
      <c r="BJ51" s="3"/>
      <c r="BK51" s="3"/>
      <c r="BL51" s="3"/>
      <c r="BM51" s="3"/>
      <c r="BN51" s="3"/>
      <c r="BO51" s="3"/>
      <c r="BP51" s="3"/>
      <c r="BQ51" s="3"/>
      <c r="BR51" s="3"/>
      <c r="BS51" s="3"/>
      <c r="BT51" s="3"/>
      <c r="BU51" s="10"/>
      <c r="BV51" s="3"/>
      <c r="BX51" s="18"/>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row>
    <row r="52" spans="3:226" ht="10.5" customHeight="1" x14ac:dyDescent="0.4">
      <c r="C52" s="17"/>
      <c r="D52" s="3"/>
      <c r="E52" s="3"/>
      <c r="F52" s="3"/>
      <c r="G52" s="3"/>
      <c r="H52" s="3"/>
      <c r="I52" s="3"/>
      <c r="J52" s="3"/>
      <c r="K52" s="3"/>
      <c r="L52" s="3"/>
      <c r="M52" s="3"/>
      <c r="N52" s="3"/>
      <c r="O52" s="3"/>
      <c r="P52" s="3"/>
      <c r="R52" s="3"/>
      <c r="S52" s="3"/>
      <c r="T52" s="3"/>
      <c r="U52" s="10"/>
      <c r="V52" s="3"/>
      <c r="W52" s="3"/>
      <c r="X52" s="18"/>
      <c r="Y52" s="3"/>
      <c r="Z52" s="3"/>
      <c r="AA52" s="3"/>
      <c r="AB52" s="3"/>
      <c r="AC52" s="17"/>
      <c r="AD52" s="3"/>
      <c r="AE52" s="4"/>
      <c r="AF52" s="4"/>
      <c r="AG52" s="4"/>
      <c r="AH52" s="4"/>
      <c r="AI52" s="4"/>
      <c r="AJ52" s="4"/>
      <c r="AK52" s="4"/>
      <c r="AL52" s="4"/>
      <c r="AM52" s="4"/>
      <c r="AN52" s="4"/>
      <c r="AO52" s="4"/>
      <c r="AP52" s="4"/>
      <c r="AQ52" s="4"/>
      <c r="AR52" s="4"/>
      <c r="AS52" s="4"/>
      <c r="AT52" s="3"/>
      <c r="AU52" s="10"/>
      <c r="AV52" s="3"/>
      <c r="AW52" s="3"/>
      <c r="AX52" s="18"/>
      <c r="AY52" s="3"/>
      <c r="AZ52" s="3"/>
      <c r="BA52" s="3"/>
      <c r="BB52" s="3"/>
      <c r="BC52" s="17"/>
      <c r="BD52" s="3"/>
      <c r="BE52" s="3"/>
      <c r="BF52" s="3"/>
      <c r="BG52" s="3"/>
      <c r="BH52" s="3"/>
      <c r="BI52" s="3"/>
      <c r="BJ52" s="3"/>
      <c r="BL52" s="82"/>
      <c r="BM52" s="94" t="s">
        <v>50</v>
      </c>
      <c r="BN52" s="94"/>
      <c r="BO52" s="94"/>
      <c r="BP52" s="94"/>
      <c r="BQ52" s="94"/>
      <c r="BR52" s="94"/>
      <c r="BS52" s="94"/>
      <c r="BT52" s="94"/>
      <c r="BU52" s="94"/>
      <c r="BV52" s="94"/>
      <c r="BX52" s="18"/>
      <c r="BZ52" s="104">
        <f>clusters!B2</f>
        <v>650000</v>
      </c>
      <c r="CA52" s="104"/>
      <c r="CB52" s="104"/>
      <c r="CC52" s="104"/>
      <c r="CD52" s="104"/>
      <c r="CE52" s="104"/>
      <c r="CF52" s="104"/>
      <c r="CG52" s="104"/>
      <c r="CH52" s="104"/>
      <c r="CI52" s="104"/>
      <c r="CJ52" s="104"/>
      <c r="CK52" s="104"/>
      <c r="CL52" s="105">
        <f>clusters!B5</f>
        <v>800000</v>
      </c>
      <c r="CM52" s="105"/>
      <c r="CN52" s="105"/>
      <c r="CO52" s="105"/>
      <c r="CP52" s="105"/>
      <c r="CQ52" s="105"/>
      <c r="CR52" s="105"/>
      <c r="CS52" s="105"/>
      <c r="CT52" s="105"/>
      <c r="CU52" s="105"/>
      <c r="CV52" s="105"/>
      <c r="CW52" s="105"/>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W52" s="104">
        <f>clusters!F2</f>
        <v>650000</v>
      </c>
      <c r="EX52" s="104"/>
      <c r="EY52" s="104"/>
      <c r="EZ52" s="104"/>
      <c r="FA52" s="104"/>
      <c r="FB52" s="104"/>
      <c r="FC52" s="104"/>
      <c r="FD52" s="104"/>
      <c r="FE52" s="104"/>
      <c r="FF52" s="104"/>
      <c r="FG52" s="104"/>
      <c r="FH52" s="104"/>
      <c r="FI52" s="105">
        <f>clusters!F5</f>
        <v>800000</v>
      </c>
      <c r="FJ52" s="105"/>
      <c r="FK52" s="105"/>
      <c r="FL52" s="105"/>
      <c r="FM52" s="105"/>
      <c r="FN52" s="105"/>
      <c r="FO52" s="105"/>
      <c r="FP52" s="105"/>
      <c r="FQ52" s="105"/>
      <c r="FR52" s="105"/>
      <c r="FS52" s="105"/>
      <c r="FT52" s="105"/>
      <c r="FU52"/>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row>
    <row r="53" spans="3:226" ht="10.5" customHeight="1" x14ac:dyDescent="0.4">
      <c r="C53" s="17"/>
      <c r="D53" s="3"/>
      <c r="E53" s="3"/>
      <c r="F53" s="3"/>
      <c r="G53" s="3"/>
      <c r="H53" s="3"/>
      <c r="I53" s="3"/>
      <c r="J53" s="3"/>
      <c r="K53" s="3"/>
      <c r="L53" s="3"/>
      <c r="M53" s="3"/>
      <c r="N53" s="3"/>
      <c r="O53" s="3"/>
      <c r="P53" s="3"/>
      <c r="R53" s="3"/>
      <c r="S53" s="3"/>
      <c r="T53" s="3"/>
      <c r="U53" s="3"/>
      <c r="V53" s="3"/>
      <c r="W53" s="3"/>
      <c r="X53" s="18"/>
      <c r="Y53" s="3"/>
      <c r="Z53" s="3"/>
      <c r="AA53" s="3"/>
      <c r="AB53" s="3"/>
      <c r="AC53" s="17"/>
      <c r="AD53" s="3"/>
      <c r="AE53" s="4"/>
      <c r="AF53" s="4"/>
      <c r="AG53" s="4"/>
      <c r="AH53" s="4"/>
      <c r="AI53" s="4"/>
      <c r="AJ53" s="4"/>
      <c r="AK53" s="4"/>
      <c r="AL53" s="4"/>
      <c r="AM53" s="4"/>
      <c r="AN53" s="4"/>
      <c r="AO53" s="4"/>
      <c r="AP53" s="4"/>
      <c r="AQ53" s="4"/>
      <c r="AR53" s="4"/>
      <c r="AS53" s="4"/>
      <c r="AT53" s="3"/>
      <c r="AU53" s="3"/>
      <c r="AV53" s="3"/>
      <c r="AW53" s="3"/>
      <c r="AX53" s="18"/>
      <c r="AY53" s="3"/>
      <c r="AZ53" s="3"/>
      <c r="BA53" s="3"/>
      <c r="BB53" s="3"/>
      <c r="BC53" s="17"/>
      <c r="BD53" s="3"/>
      <c r="BE53" s="3"/>
      <c r="BF53" s="3"/>
      <c r="BG53" s="3"/>
      <c r="BH53" s="3"/>
      <c r="BI53" s="3"/>
      <c r="BJ53" s="3"/>
      <c r="BK53" s="82"/>
      <c r="BL53" s="82"/>
      <c r="BM53" s="94"/>
      <c r="BN53" s="94"/>
      <c r="BO53" s="94"/>
      <c r="BP53" s="94"/>
      <c r="BQ53" s="94"/>
      <c r="BR53" s="94"/>
      <c r="BS53" s="94"/>
      <c r="BT53" s="94"/>
      <c r="BU53" s="94"/>
      <c r="BV53" s="94"/>
      <c r="BX53" s="18"/>
      <c r="BZ53" s="104"/>
      <c r="CA53" s="104"/>
      <c r="CB53" s="104"/>
      <c r="CC53" s="104"/>
      <c r="CD53" s="104"/>
      <c r="CE53" s="104"/>
      <c r="CF53" s="104"/>
      <c r="CG53" s="104"/>
      <c r="CH53" s="104"/>
      <c r="CI53" s="104"/>
      <c r="CJ53" s="104"/>
      <c r="CK53" s="104"/>
      <c r="CL53" s="105"/>
      <c r="CM53" s="105"/>
      <c r="CN53" s="105"/>
      <c r="CO53" s="105"/>
      <c r="CP53" s="105"/>
      <c r="CQ53" s="105"/>
      <c r="CR53" s="105"/>
      <c r="CS53" s="105"/>
      <c r="CT53" s="105"/>
      <c r="CU53" s="105"/>
      <c r="CV53" s="105"/>
      <c r="CW53" s="105"/>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W53" s="104"/>
      <c r="EX53" s="104"/>
      <c r="EY53" s="104"/>
      <c r="EZ53" s="104"/>
      <c r="FA53" s="104"/>
      <c r="FB53" s="104"/>
      <c r="FC53" s="104"/>
      <c r="FD53" s="104"/>
      <c r="FE53" s="104"/>
      <c r="FF53" s="104"/>
      <c r="FG53" s="104"/>
      <c r="FH53" s="104"/>
      <c r="FI53" s="105"/>
      <c r="FJ53" s="105"/>
      <c r="FK53" s="105"/>
      <c r="FL53" s="105"/>
      <c r="FM53" s="105"/>
      <c r="FN53" s="105"/>
      <c r="FO53" s="105"/>
      <c r="FP53" s="105"/>
      <c r="FQ53" s="105"/>
      <c r="FR53" s="105"/>
      <c r="FS53" s="105"/>
      <c r="FT53" s="105"/>
      <c r="FU5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row>
    <row r="54" spans="3:226" ht="10.5" customHeight="1" x14ac:dyDescent="0.4">
      <c r="C54" s="17"/>
      <c r="D54" s="3"/>
      <c r="E54" s="3"/>
      <c r="F54" s="3"/>
      <c r="G54" s="3"/>
      <c r="H54" s="3"/>
      <c r="I54" s="3"/>
      <c r="J54" s="3"/>
      <c r="K54" s="3"/>
      <c r="L54" s="3"/>
      <c r="M54" s="3"/>
      <c r="N54" s="3"/>
      <c r="O54" s="3"/>
      <c r="P54" s="3"/>
      <c r="R54" s="3"/>
      <c r="S54" s="3"/>
      <c r="T54" s="3"/>
      <c r="U54" s="3"/>
      <c r="V54" s="3"/>
      <c r="W54" s="3"/>
      <c r="X54" s="18"/>
      <c r="Y54" s="3"/>
      <c r="Z54" s="3"/>
      <c r="AA54" s="3"/>
      <c r="AB54" s="3"/>
      <c r="AC54" s="17"/>
      <c r="AD54" s="3"/>
      <c r="AE54" s="4"/>
      <c r="AF54" s="4"/>
      <c r="AG54" s="4"/>
      <c r="AH54" s="4"/>
      <c r="AI54" s="4"/>
      <c r="AJ54" s="4"/>
      <c r="AK54" s="4"/>
      <c r="AL54" s="4"/>
      <c r="AM54" s="4"/>
      <c r="AN54" s="4"/>
      <c r="AO54" s="4"/>
      <c r="AP54" s="4"/>
      <c r="AQ54" s="4"/>
      <c r="AR54" s="4"/>
      <c r="AS54" s="4"/>
      <c r="AT54" s="3"/>
      <c r="AU54" s="3"/>
      <c r="AV54" s="3"/>
      <c r="AW54" s="3"/>
      <c r="AX54" s="18"/>
      <c r="AY54" s="3"/>
      <c r="AZ54" s="3"/>
      <c r="BA54" s="3"/>
      <c r="BB54" s="3"/>
      <c r="BC54" s="17"/>
      <c r="BD54" s="3"/>
      <c r="BE54" s="3"/>
      <c r="BF54" s="3"/>
      <c r="BG54" s="3"/>
      <c r="BH54" s="3"/>
      <c r="BI54" s="3"/>
      <c r="BJ54" s="3"/>
      <c r="BK54" s="82"/>
      <c r="BL54" s="82"/>
      <c r="BM54" s="94"/>
      <c r="BN54" s="94"/>
      <c r="BO54" s="94"/>
      <c r="BP54" s="94"/>
      <c r="BQ54" s="94"/>
      <c r="BR54" s="94"/>
      <c r="BS54" s="94"/>
      <c r="BT54" s="94"/>
      <c r="BU54" s="94"/>
      <c r="BV54" s="94"/>
      <c r="BX54" s="18"/>
      <c r="BZ54" s="104"/>
      <c r="CA54" s="104"/>
      <c r="CB54" s="104"/>
      <c r="CC54" s="104"/>
      <c r="CD54" s="104"/>
      <c r="CE54" s="104"/>
      <c r="CF54" s="104"/>
      <c r="CG54" s="104"/>
      <c r="CH54" s="104"/>
      <c r="CI54" s="104"/>
      <c r="CJ54" s="104"/>
      <c r="CK54" s="104"/>
      <c r="CL54" s="105"/>
      <c r="CM54" s="105"/>
      <c r="CN54" s="105"/>
      <c r="CO54" s="105"/>
      <c r="CP54" s="105"/>
      <c r="CQ54" s="105"/>
      <c r="CR54" s="105"/>
      <c r="CS54" s="105"/>
      <c r="CT54" s="105"/>
      <c r="CU54" s="105"/>
      <c r="CV54" s="105"/>
      <c r="CW54" s="105"/>
      <c r="DC54"/>
      <c r="DD54"/>
      <c r="DE54"/>
      <c r="DF54"/>
      <c r="DG54"/>
      <c r="DH54"/>
      <c r="DI54"/>
      <c r="EW54" s="104"/>
      <c r="EX54" s="104"/>
      <c r="EY54" s="104"/>
      <c r="EZ54" s="104"/>
      <c r="FA54" s="104"/>
      <c r="FB54" s="104"/>
      <c r="FC54" s="104"/>
      <c r="FD54" s="104"/>
      <c r="FE54" s="104"/>
      <c r="FF54" s="104"/>
      <c r="FG54" s="104"/>
      <c r="FH54" s="104"/>
      <c r="FI54" s="105"/>
      <c r="FJ54" s="105"/>
      <c r="FK54" s="105"/>
      <c r="FL54" s="105"/>
      <c r="FM54" s="105"/>
      <c r="FN54" s="105"/>
      <c r="FO54" s="105"/>
      <c r="FP54" s="105"/>
      <c r="FQ54" s="105"/>
      <c r="FR54" s="105"/>
      <c r="FS54" s="105"/>
      <c r="FT54" s="105"/>
      <c r="FU54"/>
      <c r="FV54"/>
      <c r="FW54"/>
      <c r="FX54"/>
      <c r="FY54"/>
      <c r="FZ54"/>
      <c r="GA54"/>
      <c r="GB54"/>
      <c r="GC54"/>
      <c r="GD54"/>
      <c r="GE54"/>
      <c r="GF54"/>
    </row>
    <row r="55" spans="3:226" ht="10.5" customHeight="1" x14ac:dyDescent="0.25">
      <c r="C55" s="17"/>
      <c r="D55" s="3"/>
      <c r="E55" s="3"/>
      <c r="F55" s="3"/>
      <c r="G55" s="3"/>
      <c r="H55" s="3"/>
      <c r="I55" s="3"/>
      <c r="J55" s="3"/>
      <c r="K55" s="3"/>
      <c r="L55" s="3"/>
      <c r="M55" s="3"/>
      <c r="N55" s="3"/>
      <c r="O55" s="3"/>
      <c r="P55" s="3"/>
      <c r="R55" s="3"/>
      <c r="S55" s="3"/>
      <c r="T55" s="3"/>
      <c r="U55" s="3"/>
      <c r="V55" s="3"/>
      <c r="W55" s="3"/>
      <c r="X55" s="18"/>
      <c r="Y55" s="3"/>
      <c r="Z55" s="3"/>
      <c r="AA55" s="3"/>
      <c r="AB55" s="3"/>
      <c r="AC55" s="17"/>
      <c r="AD55" s="3"/>
      <c r="AE55" s="4"/>
      <c r="AF55" s="4"/>
      <c r="AG55" s="4"/>
      <c r="AH55" s="4"/>
      <c r="AI55" s="4"/>
      <c r="AJ55" s="4"/>
      <c r="AK55" s="4"/>
      <c r="AL55" s="4"/>
      <c r="AM55" s="4"/>
      <c r="AN55" s="4"/>
      <c r="AO55" s="4"/>
      <c r="AP55" s="4"/>
      <c r="AQ55" s="4"/>
      <c r="AR55" s="4"/>
      <c r="AS55" s="4"/>
      <c r="AT55" s="3"/>
      <c r="AU55" s="3"/>
      <c r="AV55" s="3"/>
      <c r="AW55" s="3"/>
      <c r="AX55" s="18"/>
      <c r="AY55" s="3"/>
      <c r="AZ55" s="3"/>
      <c r="BA55" s="3"/>
      <c r="BB55" s="3"/>
      <c r="BC55" s="17"/>
      <c r="BD55" s="3"/>
      <c r="BE55" s="3"/>
      <c r="BF55" s="3"/>
      <c r="BG55" s="3"/>
      <c r="BH55" s="3"/>
      <c r="BI55" s="3"/>
      <c r="BJ55" s="3"/>
      <c r="BL55" s="83"/>
      <c r="BM55" s="85" t="s">
        <v>61</v>
      </c>
      <c r="BN55" s="85"/>
      <c r="BO55" s="85"/>
      <c r="BP55" s="85"/>
      <c r="BQ55" s="85"/>
      <c r="BR55" s="85"/>
      <c r="BS55" s="85"/>
      <c r="BT55" s="85"/>
      <c r="BU55" s="85"/>
      <c r="BV55" s="85"/>
      <c r="BX55" s="18"/>
      <c r="BZ55" s="97" t="s">
        <v>71</v>
      </c>
      <c r="CA55" s="97"/>
      <c r="CB55" s="97"/>
      <c r="CC55" s="97"/>
      <c r="CD55" s="97"/>
      <c r="CE55" s="97"/>
      <c r="CF55" s="97"/>
      <c r="CG55" s="97"/>
      <c r="CH55" s="97"/>
      <c r="CI55" s="97"/>
      <c r="CJ55" s="97"/>
      <c r="CK55" s="97"/>
      <c r="CL55" s="98" t="s">
        <v>72</v>
      </c>
      <c r="CM55" s="98"/>
      <c r="CN55" s="98"/>
      <c r="CO55" s="98"/>
      <c r="CP55" s="98"/>
      <c r="CQ55" s="98"/>
      <c r="CR55" s="98"/>
      <c r="CS55" s="98"/>
      <c r="CT55" s="98"/>
      <c r="CU55" s="98"/>
      <c r="CV55" s="98"/>
      <c r="CW55" s="98"/>
      <c r="CY55" s="99" t="s">
        <v>111</v>
      </c>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W55" s="97" t="s">
        <v>71</v>
      </c>
      <c r="EX55" s="97"/>
      <c r="EY55" s="97"/>
      <c r="EZ55" s="97"/>
      <c r="FA55" s="97"/>
      <c r="FB55" s="97"/>
      <c r="FC55" s="97"/>
      <c r="FD55" s="97"/>
      <c r="FE55" s="97"/>
      <c r="FF55" s="97"/>
      <c r="FG55" s="97"/>
      <c r="FH55" s="97"/>
      <c r="FI55" s="98" t="s">
        <v>72</v>
      </c>
      <c r="FJ55" s="98"/>
      <c r="FK55" s="98"/>
      <c r="FL55" s="98"/>
      <c r="FM55" s="98"/>
      <c r="FN55" s="98"/>
      <c r="FO55" s="98"/>
      <c r="FP55" s="98"/>
      <c r="FQ55" s="98"/>
      <c r="FR55" s="98"/>
      <c r="FS55" s="98"/>
      <c r="FT55" s="98"/>
      <c r="FU55"/>
      <c r="FV55" s="99" t="s">
        <v>111</v>
      </c>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row>
    <row r="56" spans="3:226" ht="10.5" customHeight="1" x14ac:dyDescent="0.25">
      <c r="C56" s="17"/>
      <c r="D56" s="3"/>
      <c r="E56" s="3"/>
      <c r="F56" s="3"/>
      <c r="G56" s="3"/>
      <c r="H56" s="3"/>
      <c r="I56" s="3"/>
      <c r="J56" s="3"/>
      <c r="K56" s="3"/>
      <c r="L56" s="3"/>
      <c r="M56" s="3"/>
      <c r="N56" s="3"/>
      <c r="O56" s="3"/>
      <c r="P56" s="3"/>
      <c r="R56" s="3"/>
      <c r="S56" s="3"/>
      <c r="T56" s="3"/>
      <c r="U56" s="3"/>
      <c r="V56" s="3"/>
      <c r="W56" s="3"/>
      <c r="X56" s="18"/>
      <c r="Y56" s="3"/>
      <c r="Z56" s="3"/>
      <c r="AA56" s="3"/>
      <c r="AB56" s="3"/>
      <c r="AC56" s="17"/>
      <c r="AD56" s="3"/>
      <c r="AE56" s="4"/>
      <c r="AF56" s="4"/>
      <c r="AG56" s="4"/>
      <c r="AH56" s="4"/>
      <c r="AI56" s="4"/>
      <c r="AJ56" s="4"/>
      <c r="AK56" s="4"/>
      <c r="AL56" s="4"/>
      <c r="AM56" s="4"/>
      <c r="AN56" s="4"/>
      <c r="AO56" s="4"/>
      <c r="AP56" s="4"/>
      <c r="AQ56" s="4"/>
      <c r="AR56" s="4"/>
      <c r="AS56" s="4"/>
      <c r="AT56" s="3"/>
      <c r="AU56" s="3"/>
      <c r="AV56" s="3"/>
      <c r="AW56" s="3"/>
      <c r="AX56" s="18"/>
      <c r="AY56" s="3"/>
      <c r="AZ56" s="3"/>
      <c r="BA56" s="3"/>
      <c r="BB56" s="3"/>
      <c r="BC56" s="17"/>
      <c r="BD56" s="3"/>
      <c r="BE56" s="3"/>
      <c r="BF56" s="3"/>
      <c r="BG56" s="3"/>
      <c r="BH56" s="3"/>
      <c r="BI56" s="3"/>
      <c r="BJ56" s="3"/>
      <c r="BK56" s="83"/>
      <c r="BL56" s="83"/>
      <c r="BM56" s="85"/>
      <c r="BN56" s="85"/>
      <c r="BO56" s="85"/>
      <c r="BP56" s="85"/>
      <c r="BQ56" s="85"/>
      <c r="BR56" s="85"/>
      <c r="BS56" s="85"/>
      <c r="BT56" s="85"/>
      <c r="BU56" s="85"/>
      <c r="BV56" s="85"/>
      <c r="BX56" s="18"/>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row>
    <row r="57" spans="3:226" ht="10.5" customHeight="1" x14ac:dyDescent="0.25">
      <c r="C57" s="17"/>
      <c r="D57" s="3"/>
      <c r="E57" s="3"/>
      <c r="F57" s="3"/>
      <c r="G57" s="3"/>
      <c r="H57" s="3"/>
      <c r="I57" s="3"/>
      <c r="J57" s="3"/>
      <c r="K57" s="3"/>
      <c r="L57" s="3"/>
      <c r="M57" s="3"/>
      <c r="N57" s="3"/>
      <c r="O57" s="3"/>
      <c r="P57" s="3"/>
      <c r="R57" s="3"/>
      <c r="S57" s="3"/>
      <c r="T57" s="3"/>
      <c r="U57" s="3"/>
      <c r="V57" s="3"/>
      <c r="W57" s="3"/>
      <c r="X57" s="18"/>
      <c r="Y57" s="3"/>
      <c r="Z57" s="3"/>
      <c r="AA57" s="3"/>
      <c r="AB57" s="3"/>
      <c r="AC57" s="17"/>
      <c r="AD57" s="3"/>
      <c r="AE57" s="4"/>
      <c r="AF57" s="4"/>
      <c r="AG57" s="4"/>
      <c r="AH57" s="4"/>
      <c r="AI57" s="4"/>
      <c r="AJ57" s="4"/>
      <c r="AK57" s="4"/>
      <c r="AL57" s="4"/>
      <c r="AM57" s="4"/>
      <c r="AN57" s="4"/>
      <c r="AO57" s="4"/>
      <c r="AP57" s="4"/>
      <c r="AQ57" s="4"/>
      <c r="AR57" s="4"/>
      <c r="AS57" s="4"/>
      <c r="AT57" s="3"/>
      <c r="AU57" s="3"/>
      <c r="AV57" s="3"/>
      <c r="AW57" s="3"/>
      <c r="AX57" s="18"/>
      <c r="AY57" s="3"/>
      <c r="AZ57" s="3"/>
      <c r="BA57" s="3"/>
      <c r="BB57" s="3"/>
      <c r="BC57" s="17"/>
      <c r="BD57" s="3"/>
      <c r="BE57" s="3"/>
      <c r="BF57" s="3"/>
      <c r="BG57" s="3"/>
      <c r="BH57" s="3"/>
      <c r="BI57" s="3"/>
      <c r="BJ57" s="3"/>
      <c r="BK57" s="83"/>
      <c r="BL57" s="83"/>
      <c r="BM57" s="85"/>
      <c r="BN57" s="85"/>
      <c r="BO57" s="85"/>
      <c r="BP57" s="85"/>
      <c r="BQ57" s="85"/>
      <c r="BR57" s="85"/>
      <c r="BS57" s="85"/>
      <c r="BT57" s="85"/>
      <c r="BU57" s="85"/>
      <c r="BV57" s="85"/>
      <c r="BX57" s="18"/>
      <c r="CH57" s="1"/>
      <c r="CI57" s="1"/>
      <c r="CJ57" s="1"/>
      <c r="CK57" s="1"/>
      <c r="CL57" s="1"/>
      <c r="CM57" s="1"/>
      <c r="CN57" s="1"/>
      <c r="CO57" s="1"/>
      <c r="CP57" s="1"/>
      <c r="CQ57" s="1"/>
      <c r="CR57" s="1"/>
      <c r="CS57" s="1"/>
      <c r="CT57" s="1"/>
      <c r="CU57" s="1"/>
      <c r="CV57" s="1"/>
      <c r="CW57" s="1"/>
      <c r="CX57" s="1"/>
      <c r="CY57" s="1"/>
      <c r="CZ57" s="1"/>
      <c r="DA57" s="1"/>
      <c r="DB57" s="1"/>
    </row>
    <row r="58" spans="3:226" ht="10.5" customHeight="1" x14ac:dyDescent="0.25">
      <c r="C58" s="17"/>
      <c r="D58" s="3"/>
      <c r="E58" s="3"/>
      <c r="F58" s="3"/>
      <c r="G58" s="3"/>
      <c r="H58" s="3"/>
      <c r="I58" s="3"/>
      <c r="J58" s="3"/>
      <c r="K58" s="3"/>
      <c r="L58" s="3"/>
      <c r="M58" s="3"/>
      <c r="N58" s="3"/>
      <c r="O58" s="3"/>
      <c r="P58" s="3"/>
      <c r="R58" s="3"/>
      <c r="S58" s="3"/>
      <c r="T58" s="3"/>
      <c r="U58" s="3"/>
      <c r="V58" s="3"/>
      <c r="W58" s="3"/>
      <c r="X58" s="18"/>
      <c r="Y58" s="3"/>
      <c r="Z58" s="3"/>
      <c r="AA58" s="3"/>
      <c r="AB58" s="3"/>
      <c r="AC58" s="17"/>
      <c r="AD58" s="3"/>
      <c r="AE58" s="4"/>
      <c r="AF58" s="4"/>
      <c r="AG58" s="4"/>
      <c r="AH58" s="4"/>
      <c r="AI58" s="4"/>
      <c r="AJ58" s="4"/>
      <c r="AK58" s="4"/>
      <c r="AL58" s="4"/>
      <c r="AM58" s="4"/>
      <c r="AN58" s="4"/>
      <c r="AO58" s="4"/>
      <c r="AP58" s="4"/>
      <c r="AQ58" s="4"/>
      <c r="AR58" s="4"/>
      <c r="AS58" s="4"/>
      <c r="AT58" s="3"/>
      <c r="AU58" s="3"/>
      <c r="AV58" s="3"/>
      <c r="AW58" s="3"/>
      <c r="AX58" s="18"/>
      <c r="AY58" s="3"/>
      <c r="AZ58" s="3"/>
      <c r="BA58" s="3"/>
      <c r="BB58" s="3"/>
      <c r="BC58" s="17"/>
      <c r="BD58" s="3"/>
      <c r="BE58" s="3"/>
      <c r="BF58" s="3"/>
      <c r="BG58" s="3"/>
      <c r="BH58" s="3"/>
      <c r="BI58" s="3"/>
      <c r="BJ58" s="3"/>
      <c r="BK58" s="3"/>
      <c r="BL58" s="3"/>
      <c r="BM58" s="3"/>
      <c r="BN58" s="3"/>
      <c r="BO58" s="3"/>
      <c r="BP58" s="3"/>
      <c r="BQ58" s="3"/>
      <c r="BR58" s="3"/>
      <c r="BS58" s="3"/>
      <c r="BT58" s="3"/>
      <c r="BU58" s="3"/>
      <c r="BV58" s="3"/>
      <c r="BX58" s="18"/>
      <c r="CH58" s="1"/>
      <c r="CI58" s="1"/>
      <c r="CJ58" s="1"/>
      <c r="CK58" s="1"/>
      <c r="CL58" s="1"/>
      <c r="CM58" s="1"/>
      <c r="CN58" s="1"/>
      <c r="CO58" s="1"/>
      <c r="CP58" s="1"/>
      <c r="CQ58" s="1"/>
      <c r="CR58" s="1"/>
      <c r="CS58" s="1"/>
      <c r="CT58" s="1"/>
      <c r="CU58" s="1"/>
      <c r="CV58" s="1"/>
      <c r="CW58" s="1"/>
      <c r="CX58" s="1"/>
      <c r="CY58" s="1"/>
      <c r="CZ58" s="1"/>
      <c r="DA58" s="1"/>
      <c r="DB58" s="1"/>
    </row>
    <row r="59" spans="3:226" ht="10.5" customHeight="1" x14ac:dyDescent="0.25">
      <c r="C59" s="17"/>
      <c r="D59" s="3"/>
      <c r="E59" s="3"/>
      <c r="F59" s="3"/>
      <c r="G59" s="3"/>
      <c r="H59" s="3"/>
      <c r="I59" s="3"/>
      <c r="J59" s="3"/>
      <c r="K59" s="3"/>
      <c r="L59" s="3"/>
      <c r="M59" s="3"/>
      <c r="N59" s="3"/>
      <c r="O59" s="3"/>
      <c r="P59" s="3"/>
      <c r="R59" s="3"/>
      <c r="S59" s="3"/>
      <c r="T59" s="3"/>
      <c r="U59" s="3"/>
      <c r="V59" s="3"/>
      <c r="W59" s="3"/>
      <c r="X59" s="18"/>
      <c r="Y59" s="3"/>
      <c r="Z59" s="3"/>
      <c r="AA59" s="3"/>
      <c r="AB59" s="3"/>
      <c r="AC59" s="17"/>
      <c r="AD59" s="3"/>
      <c r="AE59" s="3"/>
      <c r="AF59" s="3"/>
      <c r="AG59" s="3"/>
      <c r="AH59" s="3"/>
      <c r="AI59" s="3"/>
      <c r="AJ59" s="3"/>
      <c r="AK59" s="3"/>
      <c r="AL59" s="3"/>
      <c r="AM59" s="3"/>
      <c r="AN59" s="3"/>
      <c r="AO59" s="3"/>
      <c r="AP59" s="3"/>
      <c r="AQ59" s="3"/>
      <c r="AR59" s="3"/>
      <c r="AS59" s="3"/>
      <c r="AT59" s="3"/>
      <c r="AU59" s="3"/>
      <c r="AV59" s="3"/>
      <c r="AW59" s="3"/>
      <c r="AX59" s="18"/>
      <c r="AY59" s="3"/>
      <c r="AZ59" s="3"/>
      <c r="BA59" s="3"/>
      <c r="BB59" s="3"/>
      <c r="BC59" s="17"/>
      <c r="BD59" s="3"/>
      <c r="BE59" s="3"/>
      <c r="BF59" s="3"/>
      <c r="BG59" s="3"/>
      <c r="BH59" s="3"/>
      <c r="BI59" s="3"/>
      <c r="BJ59" s="3"/>
      <c r="BK59" s="3"/>
      <c r="BL59" s="3"/>
      <c r="BM59" s="3"/>
      <c r="BN59" s="3"/>
      <c r="BO59" s="3"/>
      <c r="BP59" s="3"/>
      <c r="BQ59" s="3"/>
      <c r="BR59" s="3"/>
      <c r="BS59" s="3"/>
      <c r="BT59" s="3"/>
      <c r="BU59" s="3"/>
      <c r="BV59" s="3"/>
      <c r="BX59" s="18"/>
      <c r="CH59" s="1"/>
      <c r="CI59" s="1"/>
      <c r="CJ59" s="1"/>
      <c r="CK59" s="1"/>
      <c r="CL59" s="1"/>
      <c r="CM59" s="1"/>
      <c r="CN59" s="1"/>
      <c r="CO59" s="1"/>
      <c r="CP59" s="1"/>
      <c r="CQ59" s="1"/>
      <c r="CR59" s="1"/>
      <c r="CS59" s="1"/>
      <c r="CT59" s="1"/>
      <c r="CU59" s="1"/>
      <c r="CV59" s="1"/>
      <c r="CW59" s="1"/>
      <c r="CX59" s="1"/>
      <c r="CY59" s="1"/>
      <c r="CZ59" s="1"/>
      <c r="DA59" s="1"/>
      <c r="DB59" s="1"/>
    </row>
    <row r="60" spans="3:226" ht="10.5" customHeight="1" x14ac:dyDescent="0.25">
      <c r="C60" s="19"/>
      <c r="D60" s="20"/>
      <c r="E60" s="20"/>
      <c r="F60" s="20"/>
      <c r="G60" s="20"/>
      <c r="H60" s="20"/>
      <c r="I60" s="20"/>
      <c r="J60" s="20"/>
      <c r="K60" s="20"/>
      <c r="L60" s="20"/>
      <c r="M60" s="20"/>
      <c r="N60" s="20"/>
      <c r="O60" s="20"/>
      <c r="P60" s="20"/>
      <c r="Q60" s="20"/>
      <c r="R60" s="20"/>
      <c r="S60" s="20"/>
      <c r="T60" s="20"/>
      <c r="U60" s="20"/>
      <c r="V60" s="20"/>
      <c r="W60" s="20"/>
      <c r="X60" s="21"/>
      <c r="Y60" s="3"/>
      <c r="Z60" s="3"/>
      <c r="AA60" s="3"/>
      <c r="AB60" s="3"/>
      <c r="AC60" s="19"/>
      <c r="AD60" s="20"/>
      <c r="AE60" s="20"/>
      <c r="AF60" s="20"/>
      <c r="AG60" s="20"/>
      <c r="AH60" s="20"/>
      <c r="AI60" s="20"/>
      <c r="AJ60" s="20"/>
      <c r="AK60" s="20"/>
      <c r="AL60" s="20"/>
      <c r="AM60" s="20"/>
      <c r="AN60" s="20"/>
      <c r="AO60" s="20"/>
      <c r="AP60" s="20"/>
      <c r="AQ60" s="20"/>
      <c r="AR60" s="20"/>
      <c r="AS60" s="20"/>
      <c r="AT60" s="20"/>
      <c r="AU60" s="20"/>
      <c r="AV60" s="20"/>
      <c r="AW60" s="20"/>
      <c r="AX60" s="21"/>
      <c r="AY60" s="3"/>
      <c r="AZ60" s="3"/>
      <c r="BA60" s="3"/>
      <c r="BB60" s="3"/>
      <c r="BC60" s="19"/>
      <c r="BD60" s="20"/>
      <c r="BE60" s="20"/>
      <c r="BF60" s="20"/>
      <c r="BG60" s="20"/>
      <c r="BH60" s="20"/>
      <c r="BI60" s="20"/>
      <c r="BJ60" s="20"/>
      <c r="BK60" s="20"/>
      <c r="BL60" s="20"/>
      <c r="BM60" s="20"/>
      <c r="BN60" s="20"/>
      <c r="BO60" s="20"/>
      <c r="BP60" s="20"/>
      <c r="BQ60" s="20"/>
      <c r="BR60" s="20"/>
      <c r="BS60" s="20"/>
      <c r="BT60" s="20"/>
      <c r="BU60" s="20"/>
      <c r="BV60" s="20"/>
      <c r="BW60" s="20"/>
      <c r="BX60" s="21"/>
      <c r="CH60" s="1"/>
      <c r="CI60" s="1"/>
      <c r="CJ60" s="1"/>
      <c r="CK60" s="1"/>
      <c r="CL60" s="1"/>
      <c r="CM60" s="1"/>
      <c r="CN60" s="1"/>
      <c r="CO60" s="1"/>
      <c r="CP60" s="1"/>
      <c r="CQ60" s="1"/>
      <c r="CR60" s="1"/>
      <c r="CS60" s="1"/>
      <c r="CT60" s="1"/>
      <c r="CU60" s="1"/>
      <c r="CV60" s="1"/>
      <c r="CW60" s="1"/>
      <c r="CX60" s="1"/>
      <c r="CY60" s="1"/>
      <c r="CZ60" s="1"/>
      <c r="DA60" s="1"/>
      <c r="DB60" s="1"/>
    </row>
    <row r="61" spans="3:226" ht="10.5" customHeight="1" x14ac:dyDescent="0.25">
      <c r="D61" s="3"/>
      <c r="E61" s="3"/>
      <c r="F61" s="3"/>
      <c r="G61" s="3"/>
      <c r="H61" s="3"/>
      <c r="I61" s="3"/>
      <c r="J61" s="3"/>
      <c r="K61" s="3"/>
      <c r="L61" s="3"/>
      <c r="M61" s="3"/>
      <c r="N61" s="3"/>
      <c r="O61" s="3"/>
      <c r="P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CH61" s="1"/>
      <c r="CI61" s="1"/>
      <c r="CJ61" s="1"/>
      <c r="CK61" s="1"/>
      <c r="CL61" s="1"/>
      <c r="CM61" s="1"/>
      <c r="CN61" s="1"/>
      <c r="CO61" s="1"/>
      <c r="CP61" s="1"/>
      <c r="CQ61" s="1"/>
      <c r="CR61" s="1"/>
      <c r="CS61" s="1"/>
      <c r="CT61" s="1"/>
      <c r="CU61" s="1"/>
      <c r="CV61" s="1"/>
      <c r="CW61" s="1"/>
      <c r="CX61" s="1"/>
      <c r="CY61" s="1"/>
      <c r="CZ61" s="1"/>
      <c r="DA61" s="1"/>
      <c r="DB61" s="1"/>
    </row>
    <row r="62" spans="3:226" ht="10.5" customHeight="1" x14ac:dyDescent="0.25">
      <c r="D62" s="3"/>
      <c r="E62" s="3"/>
      <c r="F62" s="3"/>
      <c r="G62" s="3"/>
      <c r="H62" s="3"/>
      <c r="I62" s="3"/>
      <c r="J62" s="3"/>
      <c r="K62" s="3"/>
      <c r="L62" s="3"/>
      <c r="M62" s="3"/>
      <c r="N62" s="3"/>
      <c r="O62" s="3"/>
      <c r="P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CA62" s="27"/>
      <c r="CB62" s="27"/>
      <c r="CC62" s="27"/>
      <c r="CD62" s="27"/>
      <c r="CE62" s="107" t="s">
        <v>76</v>
      </c>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X62" s="27"/>
      <c r="EY62" s="27"/>
      <c r="EZ62" s="27"/>
      <c r="FA62" s="27"/>
      <c r="FB62" s="107" t="s">
        <v>77</v>
      </c>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row>
    <row r="63" spans="3:226" ht="10.5" customHeight="1" x14ac:dyDescent="0.25">
      <c r="C63" s="117" t="s">
        <v>36</v>
      </c>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74"/>
      <c r="BY63" s="74"/>
      <c r="BZ63" s="27"/>
      <c r="CA63" s="27"/>
      <c r="CB63" s="27"/>
      <c r="CC63" s="27"/>
      <c r="CD63" s="2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W63" s="27"/>
      <c r="EX63" s="27"/>
      <c r="EY63" s="27"/>
      <c r="EZ63" s="27"/>
      <c r="FA63" s="2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row>
    <row r="64" spans="3:226" ht="10.5" customHeight="1" x14ac:dyDescent="0.25">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74"/>
      <c r="BY64" s="74"/>
      <c r="BZ64" s="27"/>
      <c r="CA64" s="27"/>
      <c r="CB64" s="27"/>
      <c r="CC64" s="27"/>
      <c r="CD64" s="2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W64" s="27"/>
      <c r="EX64" s="27"/>
      <c r="EY64" s="27"/>
      <c r="EZ64" s="27"/>
      <c r="FA64" s="27"/>
      <c r="FB64" s="107"/>
      <c r="FC64" s="107"/>
      <c r="FD64" s="107"/>
      <c r="FE64" s="107"/>
      <c r="FF64" s="107"/>
      <c r="FG64" s="107"/>
      <c r="FH64" s="107"/>
      <c r="FI64" s="107"/>
      <c r="FJ64" s="107"/>
      <c r="FK64" s="107"/>
      <c r="FL64" s="107"/>
      <c r="FM64" s="107"/>
      <c r="FN64" s="107"/>
      <c r="FO64" s="107"/>
      <c r="FP64" s="107"/>
      <c r="FQ64" s="107"/>
      <c r="FR64" s="107"/>
      <c r="FS64" s="107"/>
      <c r="FT64" s="107"/>
      <c r="FU64" s="107"/>
      <c r="FV64" s="107"/>
      <c r="FW64" s="107"/>
      <c r="FX64" s="107"/>
      <c r="FY64" s="107"/>
      <c r="FZ64" s="107"/>
      <c r="GA64" s="107"/>
      <c r="GB64" s="107"/>
      <c r="GC64" s="107"/>
      <c r="GD64" s="107"/>
      <c r="GE64" s="107"/>
      <c r="GF64" s="107"/>
      <c r="GG64" s="107"/>
      <c r="GH64" s="107"/>
      <c r="GI64" s="107"/>
      <c r="GJ64" s="107"/>
      <c r="GK64" s="107"/>
      <c r="GL64" s="107"/>
      <c r="GM64" s="107"/>
      <c r="GN64" s="107"/>
      <c r="GO64" s="107"/>
      <c r="GP64" s="107"/>
      <c r="GQ64" s="107"/>
      <c r="GR64" s="107"/>
      <c r="GS64" s="107"/>
      <c r="GT64" s="107"/>
      <c r="GU64" s="107"/>
      <c r="GV64" s="107"/>
      <c r="GW64" s="107"/>
      <c r="GX64" s="107"/>
      <c r="GY64" s="107"/>
      <c r="GZ64" s="107"/>
      <c r="HA64" s="107"/>
      <c r="HB64" s="107"/>
      <c r="HC64" s="107"/>
      <c r="HD64" s="107"/>
      <c r="HE64" s="107"/>
      <c r="HF64" s="107"/>
      <c r="HG64" s="107"/>
      <c r="HH64" s="107"/>
      <c r="HI64" s="107"/>
      <c r="HJ64" s="107"/>
      <c r="HK64" s="107"/>
      <c r="HL64" s="107"/>
      <c r="HM64" s="107"/>
      <c r="HN64" s="107"/>
      <c r="HO64" s="107"/>
      <c r="HP64" s="107"/>
      <c r="HQ64" s="107"/>
      <c r="HR64" s="107"/>
    </row>
    <row r="65" spans="3:226" ht="10.5" customHeight="1" x14ac:dyDescent="0.25">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74"/>
      <c r="BY65" s="74"/>
      <c r="BZ65" s="3"/>
      <c r="CA65" s="3"/>
      <c r="CB65" s="3"/>
      <c r="CC65" s="3"/>
      <c r="CD65" s="3"/>
      <c r="CE65" s="3"/>
      <c r="CF65" s="3"/>
      <c r="CG65" s="3"/>
      <c r="EW65" s="3"/>
      <c r="EX65" s="3"/>
      <c r="EY65" s="3"/>
      <c r="EZ65" s="3"/>
      <c r="FA65" s="3"/>
      <c r="FB65" s="3"/>
      <c r="FC65" s="3"/>
      <c r="FD65" s="3"/>
      <c r="FE65"/>
      <c r="FF65"/>
      <c r="FG65"/>
      <c r="FH65"/>
      <c r="FI65"/>
      <c r="FJ65"/>
      <c r="FK65"/>
      <c r="FL65"/>
      <c r="FM65"/>
      <c r="FN65"/>
      <c r="FO65"/>
      <c r="FP65"/>
      <c r="FQ65"/>
      <c r="FR65"/>
      <c r="FS65"/>
      <c r="FT65"/>
      <c r="FU65"/>
      <c r="FV65"/>
      <c r="FW65"/>
      <c r="FX65"/>
      <c r="FY65"/>
    </row>
    <row r="66" spans="3:226" ht="10.5" customHeight="1" x14ac:dyDescent="0.25">
      <c r="C66" s="14"/>
      <c r="D66" s="14"/>
      <c r="E66" s="14"/>
      <c r="F66" s="14"/>
      <c r="G66" s="14"/>
      <c r="H66" s="14"/>
      <c r="I66" s="14"/>
      <c r="J66" s="14"/>
      <c r="K66" s="14"/>
      <c r="L66" s="14"/>
      <c r="M66" s="14"/>
      <c r="N66" s="14"/>
      <c r="O66" s="14"/>
      <c r="P66" s="14"/>
      <c r="Q66" s="14"/>
      <c r="R66" s="14"/>
      <c r="S66" s="14"/>
      <c r="T66" s="14"/>
      <c r="U66" s="14"/>
      <c r="V66" s="14"/>
      <c r="W66" s="14"/>
      <c r="X66" s="14"/>
      <c r="Y66" s="74"/>
      <c r="Z66" s="7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74"/>
      <c r="BA66" s="74"/>
      <c r="BB66" s="14"/>
      <c r="BC66" s="14"/>
      <c r="BD66" s="14"/>
      <c r="BE66" s="14"/>
      <c r="BF66" s="14"/>
      <c r="BG66" s="14"/>
      <c r="BH66" s="14"/>
      <c r="BI66" s="14"/>
      <c r="BJ66" s="14"/>
      <c r="BK66" s="14"/>
      <c r="BL66" s="14"/>
      <c r="BM66" s="14"/>
      <c r="BN66" s="14"/>
      <c r="BO66" s="14"/>
      <c r="BP66" s="14"/>
      <c r="BQ66" s="14"/>
      <c r="BR66" s="14"/>
      <c r="BS66" s="14"/>
      <c r="BT66" s="14"/>
      <c r="BU66" s="14"/>
      <c r="BV66" s="14"/>
      <c r="BW66" s="14"/>
      <c r="BX66" s="74"/>
      <c r="BY66" s="74"/>
      <c r="BZ66" s="108" t="s">
        <v>68</v>
      </c>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Y66" s="106" t="str">
        <f>clusters!C7</f>
        <v>Lorem ipsum dolor sit amet, consectetur adipisicing elit, sed do ejusmod tempor incididunt ut labore et dolore magna aliqua.</v>
      </c>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W66" s="108" t="s">
        <v>68</v>
      </c>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c r="FV66" s="106" t="str">
        <f>clusters!G7</f>
        <v>Lorem ipsum dolor sit amet, consectetur adipisicing elit, sed do ejusmod tempor incididunt ut labore et dolore magna aliqua.</v>
      </c>
      <c r="FW66" s="106"/>
      <c r="FX66" s="106"/>
      <c r="FY66" s="106"/>
      <c r="FZ66" s="106"/>
      <c r="GA66" s="106"/>
      <c r="GB66" s="106"/>
      <c r="GC66" s="106"/>
      <c r="GD66" s="106"/>
      <c r="GE66" s="106"/>
      <c r="GF66" s="106"/>
      <c r="GG66" s="106"/>
      <c r="GH66" s="106"/>
      <c r="GI66" s="106"/>
      <c r="GJ66" s="106"/>
      <c r="GK66" s="106"/>
      <c r="GL66" s="106"/>
      <c r="GM66" s="106"/>
      <c r="GN66" s="106"/>
      <c r="GO66" s="106"/>
      <c r="GP66" s="106"/>
      <c r="GQ66" s="106"/>
      <c r="GR66" s="106"/>
      <c r="GS66" s="106"/>
      <c r="GT66" s="106"/>
      <c r="GU66" s="106"/>
      <c r="GV66" s="106"/>
      <c r="GW66" s="106"/>
      <c r="GX66" s="106"/>
      <c r="GY66" s="106"/>
      <c r="GZ66" s="106"/>
      <c r="HA66" s="106"/>
      <c r="HB66" s="106"/>
      <c r="HC66" s="106"/>
      <c r="HD66" s="106"/>
      <c r="HE66" s="106"/>
      <c r="HF66" s="106"/>
      <c r="HG66" s="106"/>
      <c r="HH66" s="106"/>
      <c r="HI66" s="106"/>
      <c r="HJ66" s="106"/>
      <c r="HK66" s="106"/>
      <c r="HL66" s="106"/>
      <c r="HM66" s="106"/>
      <c r="HN66" s="106"/>
      <c r="HO66" s="106"/>
      <c r="HP66" s="106"/>
      <c r="HQ66" s="106"/>
      <c r="HR66" s="106"/>
    </row>
    <row r="67" spans="3:226" ht="10.5" customHeight="1" x14ac:dyDescent="0.25">
      <c r="D67" s="3"/>
      <c r="E67" s="3"/>
      <c r="F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row>
    <row r="68" spans="3:226" ht="10.5" customHeight="1" x14ac:dyDescent="0.25">
      <c r="D68" s="3"/>
      <c r="E68" s="3"/>
      <c r="F68" s="3"/>
      <c r="H68" s="118" t="str">
        <f>TEXT(funding!C16,"#,,")&amp; " million"</f>
        <v>744 million</v>
      </c>
      <c r="I68" s="118"/>
      <c r="J68" s="118"/>
      <c r="K68" s="118"/>
      <c r="L68" s="118"/>
      <c r="M68" s="118"/>
      <c r="N68" s="118"/>
      <c r="O68" s="118"/>
      <c r="P68" s="118"/>
      <c r="Q68" s="118"/>
      <c r="R68" s="118"/>
      <c r="S68" s="118"/>
      <c r="T68" s="118"/>
      <c r="U68" s="118"/>
      <c r="X68" s="3"/>
      <c r="Y68" s="3"/>
      <c r="Z68" s="3"/>
      <c r="AA68" s="3"/>
      <c r="AJ68" s="119">
        <f>funding!F16</f>
        <v>0.29220371320170907</v>
      </c>
      <c r="AK68" s="119"/>
      <c r="AL68" s="119"/>
      <c r="AM68" s="119"/>
      <c r="AN68" s="119"/>
      <c r="AO68" s="119"/>
      <c r="AP68" s="119"/>
      <c r="AQ68" s="119"/>
      <c r="AR68" s="119"/>
      <c r="AS68" s="119"/>
      <c r="AT68" s="119"/>
      <c r="AU68" s="119"/>
      <c r="AV68" s="119"/>
      <c r="AW68" s="119"/>
      <c r="AX68" s="3"/>
      <c r="AY68" s="3"/>
      <c r="AZ68" s="3"/>
      <c r="BA68" s="3"/>
      <c r="BB68" s="3"/>
      <c r="BC68" s="3"/>
      <c r="BD68" s="3"/>
      <c r="BE68" s="3"/>
      <c r="BF68" s="3"/>
      <c r="BH68" s="93" t="str">
        <f>TEXT(funding!D16,"#,,") &amp; " million"</f>
        <v>217 million</v>
      </c>
      <c r="BI68" s="93"/>
      <c r="BJ68" s="93"/>
      <c r="BK68" s="93"/>
      <c r="BL68" s="93"/>
      <c r="BM68" s="93"/>
      <c r="BN68" s="93"/>
      <c r="BO68" s="93"/>
      <c r="BP68" s="93"/>
      <c r="BQ68" s="93"/>
      <c r="BR68" s="93"/>
      <c r="BS68" s="93"/>
      <c r="BT68" s="93"/>
      <c r="BU68" s="93"/>
      <c r="BV68" s="93"/>
      <c r="BW68" s="93"/>
      <c r="BX68" s="93"/>
      <c r="BY68" s="72"/>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c r="FV68" s="106"/>
      <c r="FW68" s="106"/>
      <c r="FX68" s="106"/>
      <c r="FY68" s="106"/>
      <c r="FZ68" s="106"/>
      <c r="GA68" s="106"/>
      <c r="GB68" s="106"/>
      <c r="GC68" s="106"/>
      <c r="GD68" s="106"/>
      <c r="GE68" s="106"/>
      <c r="GF68" s="106"/>
      <c r="GG68" s="106"/>
      <c r="GH68" s="106"/>
      <c r="GI68" s="106"/>
      <c r="GJ68" s="106"/>
      <c r="GK68" s="106"/>
      <c r="GL68" s="106"/>
      <c r="GM68" s="106"/>
      <c r="GN68" s="106"/>
      <c r="GO68" s="106"/>
      <c r="GP68" s="106"/>
      <c r="GQ68" s="106"/>
      <c r="GR68" s="106"/>
      <c r="GS68" s="106"/>
      <c r="GT68" s="106"/>
      <c r="GU68" s="106"/>
      <c r="GV68" s="106"/>
      <c r="GW68" s="106"/>
      <c r="GX68" s="106"/>
      <c r="GY68" s="106"/>
      <c r="GZ68" s="106"/>
      <c r="HA68" s="106"/>
      <c r="HB68" s="106"/>
      <c r="HC68" s="106"/>
      <c r="HD68" s="106"/>
      <c r="HE68" s="106"/>
      <c r="HF68" s="106"/>
      <c r="HG68" s="106"/>
      <c r="HH68" s="106"/>
      <c r="HI68" s="106"/>
      <c r="HJ68" s="106"/>
      <c r="HK68" s="106"/>
      <c r="HL68" s="106"/>
      <c r="HM68" s="106"/>
      <c r="HN68" s="106"/>
      <c r="HO68" s="106"/>
      <c r="HP68" s="106"/>
      <c r="HQ68" s="106"/>
      <c r="HR68" s="106"/>
    </row>
    <row r="69" spans="3:226" ht="10.5" customHeight="1" x14ac:dyDescent="0.25">
      <c r="D69" s="3"/>
      <c r="E69" s="3"/>
      <c r="F69" s="3"/>
      <c r="H69" s="118"/>
      <c r="I69" s="118"/>
      <c r="J69" s="118"/>
      <c r="K69" s="118"/>
      <c r="L69" s="118"/>
      <c r="M69" s="118"/>
      <c r="N69" s="118"/>
      <c r="O69" s="118"/>
      <c r="P69" s="118"/>
      <c r="Q69" s="118"/>
      <c r="R69" s="118"/>
      <c r="S69" s="118"/>
      <c r="T69" s="118"/>
      <c r="U69" s="118"/>
      <c r="X69" s="3"/>
      <c r="Y69" s="3"/>
      <c r="Z69" s="3"/>
      <c r="AA69" s="3"/>
      <c r="AJ69" s="119"/>
      <c r="AK69" s="119"/>
      <c r="AL69" s="119"/>
      <c r="AM69" s="119"/>
      <c r="AN69" s="119"/>
      <c r="AO69" s="119"/>
      <c r="AP69" s="119"/>
      <c r="AQ69" s="119"/>
      <c r="AR69" s="119"/>
      <c r="AS69" s="119"/>
      <c r="AT69" s="119"/>
      <c r="AU69" s="119"/>
      <c r="AV69" s="119"/>
      <c r="AW69" s="119"/>
      <c r="AX69" s="3"/>
      <c r="AY69" s="3"/>
      <c r="AZ69" s="3"/>
      <c r="BA69" s="3"/>
      <c r="BB69" s="3"/>
      <c r="BC69" s="3"/>
      <c r="BD69" s="3"/>
      <c r="BE69" s="3"/>
      <c r="BF69" s="3"/>
      <c r="BH69" s="93"/>
      <c r="BI69" s="93"/>
      <c r="BJ69" s="93"/>
      <c r="BK69" s="93"/>
      <c r="BL69" s="93"/>
      <c r="BM69" s="93"/>
      <c r="BN69" s="93"/>
      <c r="BO69" s="93"/>
      <c r="BP69" s="93"/>
      <c r="BQ69" s="93"/>
      <c r="BR69" s="93"/>
      <c r="BS69" s="93"/>
      <c r="BT69" s="93"/>
      <c r="BU69" s="93"/>
      <c r="BV69" s="93"/>
      <c r="BW69" s="93"/>
      <c r="BX69" s="93"/>
      <c r="BY69" s="72"/>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c r="FV69" s="106"/>
      <c r="FW69" s="106"/>
      <c r="FX69" s="106"/>
      <c r="FY69" s="106"/>
      <c r="FZ69" s="106"/>
      <c r="GA69" s="106"/>
      <c r="GB69" s="106"/>
      <c r="GC69" s="106"/>
      <c r="GD69" s="106"/>
      <c r="GE69" s="106"/>
      <c r="GF69" s="106"/>
      <c r="GG69" s="106"/>
      <c r="GH69" s="106"/>
      <c r="GI69" s="106"/>
      <c r="GJ69" s="106"/>
      <c r="GK69" s="106"/>
      <c r="GL69" s="106"/>
      <c r="GM69" s="106"/>
      <c r="GN69" s="106"/>
      <c r="GO69" s="106"/>
      <c r="GP69" s="106"/>
      <c r="GQ69" s="106"/>
      <c r="GR69" s="106"/>
      <c r="GS69" s="106"/>
      <c r="GT69" s="106"/>
      <c r="GU69" s="106"/>
      <c r="GV69" s="106"/>
      <c r="GW69" s="106"/>
      <c r="GX69" s="106"/>
      <c r="GY69" s="106"/>
      <c r="GZ69" s="106"/>
      <c r="HA69" s="106"/>
      <c r="HB69" s="106"/>
      <c r="HC69" s="106"/>
      <c r="HD69" s="106"/>
      <c r="HE69" s="106"/>
      <c r="HF69" s="106"/>
      <c r="HG69" s="106"/>
      <c r="HH69" s="106"/>
      <c r="HI69" s="106"/>
      <c r="HJ69" s="106"/>
      <c r="HK69" s="106"/>
      <c r="HL69" s="106"/>
      <c r="HM69" s="106"/>
      <c r="HN69" s="106"/>
      <c r="HO69" s="106"/>
      <c r="HP69" s="106"/>
      <c r="HQ69" s="106"/>
      <c r="HR69" s="106"/>
    </row>
    <row r="70" spans="3:226" ht="10.5" customHeight="1" x14ac:dyDescent="0.25">
      <c r="D70" s="3"/>
      <c r="E70" s="3"/>
      <c r="F70" s="3"/>
      <c r="G70" s="3"/>
      <c r="H70" s="118"/>
      <c r="I70" s="118"/>
      <c r="J70" s="118"/>
      <c r="K70" s="118"/>
      <c r="L70" s="118"/>
      <c r="M70" s="118"/>
      <c r="N70" s="118"/>
      <c r="O70" s="118"/>
      <c r="P70" s="118"/>
      <c r="Q70" s="118"/>
      <c r="R70" s="118"/>
      <c r="S70" s="118"/>
      <c r="T70" s="118"/>
      <c r="U70" s="118"/>
      <c r="X70" s="3"/>
      <c r="Y70" s="3"/>
      <c r="Z70" s="3"/>
      <c r="AA70" s="3"/>
      <c r="AJ70" s="119"/>
      <c r="AK70" s="119"/>
      <c r="AL70" s="119"/>
      <c r="AM70" s="119"/>
      <c r="AN70" s="119"/>
      <c r="AO70" s="119"/>
      <c r="AP70" s="119"/>
      <c r="AQ70" s="119"/>
      <c r="AR70" s="119"/>
      <c r="AS70" s="119"/>
      <c r="AT70" s="119"/>
      <c r="AU70" s="119"/>
      <c r="AV70" s="119"/>
      <c r="AW70" s="119"/>
      <c r="AX70" s="3"/>
      <c r="AY70" s="3"/>
      <c r="AZ70" s="3"/>
      <c r="BA70" s="3"/>
      <c r="BB70" s="3"/>
      <c r="BC70" s="3"/>
      <c r="BD70" s="3"/>
      <c r="BE70" s="3"/>
      <c r="BF70" s="3"/>
      <c r="BH70" s="93"/>
      <c r="BI70" s="93"/>
      <c r="BJ70" s="93"/>
      <c r="BK70" s="93"/>
      <c r="BL70" s="93"/>
      <c r="BM70" s="93"/>
      <c r="BN70" s="93"/>
      <c r="BO70" s="93"/>
      <c r="BP70" s="93"/>
      <c r="BQ70" s="93"/>
      <c r="BR70" s="93"/>
      <c r="BS70" s="93"/>
      <c r="BT70" s="93"/>
      <c r="BU70" s="93"/>
      <c r="BV70" s="93"/>
      <c r="BW70" s="93"/>
      <c r="BX70" s="93"/>
      <c r="BY70" s="72"/>
      <c r="BZ70" s="96">
        <f>clusters!C2/clusters!C3</f>
        <v>0.65</v>
      </c>
      <c r="CA70" s="96"/>
      <c r="CB70" s="96"/>
      <c r="CC70" s="96"/>
      <c r="CD70" s="96"/>
      <c r="CE70" s="96"/>
      <c r="CF70" s="96"/>
      <c r="CG70" s="96"/>
      <c r="CH70" s="96"/>
      <c r="CI70" s="96"/>
      <c r="CJ70" s="96"/>
      <c r="CK70" s="96"/>
      <c r="CL70" s="96">
        <f>clusters!C2/clusters!C5</f>
        <v>0.8125</v>
      </c>
      <c r="CM70" s="96"/>
      <c r="CN70" s="96"/>
      <c r="CO70" s="96"/>
      <c r="CP70" s="96"/>
      <c r="CQ70" s="96"/>
      <c r="CR70" s="96"/>
      <c r="CS70" s="96"/>
      <c r="CT70" s="96"/>
      <c r="CU70" s="96"/>
      <c r="CV70" s="96"/>
      <c r="CW70" s="96"/>
      <c r="CY70" s="101" t="s">
        <v>74</v>
      </c>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t="s">
        <v>75</v>
      </c>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W70" s="96">
        <f>clusters!G2/clusters!G3</f>
        <v>0.65</v>
      </c>
      <c r="EX70" s="96"/>
      <c r="EY70" s="96"/>
      <c r="EZ70" s="96"/>
      <c r="FA70" s="96"/>
      <c r="FB70" s="96"/>
      <c r="FC70" s="96"/>
      <c r="FD70" s="96"/>
      <c r="FE70" s="96"/>
      <c r="FF70" s="96"/>
      <c r="FG70" s="96"/>
      <c r="FH70" s="96"/>
      <c r="FI70" s="96">
        <f>clusters!G2/clusters!G5</f>
        <v>0.8125</v>
      </c>
      <c r="FJ70" s="96"/>
      <c r="FK70" s="96"/>
      <c r="FL70" s="96"/>
      <c r="FM70" s="96"/>
      <c r="FN70" s="96"/>
      <c r="FO70" s="96"/>
      <c r="FP70" s="96"/>
      <c r="FQ70" s="96"/>
      <c r="FR70" s="96"/>
      <c r="FS70" s="96"/>
      <c r="FT70" s="96"/>
      <c r="FU70"/>
      <c r="FV70" s="101" t="s">
        <v>74</v>
      </c>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t="s">
        <v>75</v>
      </c>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row>
    <row r="71" spans="3:226" ht="10.5" customHeight="1" x14ac:dyDescent="0.25">
      <c r="H71" s="114" t="s">
        <v>23</v>
      </c>
      <c r="I71" s="114"/>
      <c r="J71" s="114"/>
      <c r="K71" s="114"/>
      <c r="L71" s="114"/>
      <c r="M71" s="114"/>
      <c r="N71" s="114"/>
      <c r="O71" s="114"/>
      <c r="P71" s="114"/>
      <c r="Q71" s="114"/>
      <c r="R71" s="114"/>
      <c r="S71" s="114"/>
      <c r="T71" s="114"/>
      <c r="U71" s="114"/>
      <c r="V71" s="15"/>
      <c r="W71" s="15"/>
      <c r="AJ71" s="114" t="s">
        <v>24</v>
      </c>
      <c r="AK71" s="114"/>
      <c r="AL71" s="114"/>
      <c r="AM71" s="114"/>
      <c r="AN71" s="114"/>
      <c r="AO71" s="114"/>
      <c r="AP71" s="114"/>
      <c r="AQ71" s="114"/>
      <c r="AR71" s="114"/>
      <c r="AS71" s="114"/>
      <c r="AT71" s="114"/>
      <c r="AU71" s="114"/>
      <c r="AV71" s="114"/>
      <c r="AW71" s="114"/>
      <c r="AX71" s="3"/>
      <c r="AY71" s="3"/>
      <c r="AZ71" s="3"/>
      <c r="BA71" s="3"/>
      <c r="BB71" s="3"/>
      <c r="BC71" s="3"/>
      <c r="BD71" s="3"/>
      <c r="BE71" s="3"/>
      <c r="BF71" s="3"/>
      <c r="BH71" s="114" t="s">
        <v>25</v>
      </c>
      <c r="BI71" s="114"/>
      <c r="BJ71" s="114"/>
      <c r="BK71" s="114"/>
      <c r="BL71" s="114"/>
      <c r="BM71" s="114"/>
      <c r="BN71" s="114"/>
      <c r="BO71" s="114"/>
      <c r="BP71" s="114"/>
      <c r="BQ71" s="114"/>
      <c r="BR71" s="114"/>
      <c r="BS71" s="114"/>
      <c r="BT71" s="114"/>
      <c r="BU71" s="114"/>
      <c r="BV71" s="114"/>
      <c r="BW71" s="114"/>
      <c r="BX71" s="71"/>
      <c r="BY71" s="71"/>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W71" s="96"/>
      <c r="EX71" s="96"/>
      <c r="EY71" s="96"/>
      <c r="EZ71" s="96"/>
      <c r="FA71" s="96"/>
      <c r="FB71" s="96"/>
      <c r="FC71" s="96"/>
      <c r="FD71" s="96"/>
      <c r="FE71" s="96"/>
      <c r="FF71" s="96"/>
      <c r="FG71" s="96"/>
      <c r="FH71" s="96"/>
      <c r="FI71" s="96"/>
      <c r="FJ71" s="96"/>
      <c r="FK71" s="96"/>
      <c r="FL71" s="96"/>
      <c r="FM71" s="96"/>
      <c r="FN71" s="96"/>
      <c r="FO71" s="96"/>
      <c r="FP71" s="96"/>
      <c r="FQ71" s="96"/>
      <c r="FR71" s="96"/>
      <c r="FS71" s="96"/>
      <c r="FT71" s="96"/>
      <c r="FU71"/>
      <c r="FV71" s="101"/>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row>
    <row r="72" spans="3:226" ht="10.5" customHeight="1" x14ac:dyDescent="0.25">
      <c r="H72" s="114"/>
      <c r="I72" s="114"/>
      <c r="J72" s="114"/>
      <c r="K72" s="114"/>
      <c r="L72" s="114"/>
      <c r="M72" s="114"/>
      <c r="N72" s="114"/>
      <c r="O72" s="114"/>
      <c r="P72" s="114"/>
      <c r="Q72" s="114"/>
      <c r="R72" s="114"/>
      <c r="S72" s="114"/>
      <c r="T72" s="114"/>
      <c r="U72" s="114"/>
      <c r="AJ72" s="114"/>
      <c r="AK72" s="114"/>
      <c r="AL72" s="114"/>
      <c r="AM72" s="114"/>
      <c r="AN72" s="114"/>
      <c r="AO72" s="114"/>
      <c r="AP72" s="114"/>
      <c r="AQ72" s="114"/>
      <c r="AR72" s="114"/>
      <c r="AS72" s="114"/>
      <c r="AT72" s="114"/>
      <c r="AU72" s="114"/>
      <c r="AV72" s="114"/>
      <c r="AW72" s="114"/>
      <c r="AX72" s="3"/>
      <c r="AY72" s="3"/>
      <c r="AZ72" s="3"/>
      <c r="BA72" s="3"/>
      <c r="BB72" s="3"/>
      <c r="BC72" s="3"/>
      <c r="BD72" s="3"/>
      <c r="BE72" s="3"/>
      <c r="BF72" s="3"/>
      <c r="BH72" s="114"/>
      <c r="BI72" s="114"/>
      <c r="BJ72" s="114"/>
      <c r="BK72" s="114"/>
      <c r="BL72" s="114"/>
      <c r="BM72" s="114"/>
      <c r="BN72" s="114"/>
      <c r="BO72" s="114"/>
      <c r="BP72" s="114"/>
      <c r="BQ72" s="114"/>
      <c r="BR72" s="114"/>
      <c r="BS72" s="114"/>
      <c r="BT72" s="114"/>
      <c r="BU72" s="114"/>
      <c r="BV72" s="114"/>
      <c r="BW72" s="114"/>
      <c r="BX72" s="71"/>
      <c r="BY72" s="71"/>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c r="FV72" s="101"/>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row>
    <row r="73" spans="3:226" ht="10.5" customHeight="1" x14ac:dyDescent="0.25">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Z73" s="102" t="s">
        <v>69</v>
      </c>
      <c r="CA73" s="102"/>
      <c r="CB73" s="102"/>
      <c r="CC73" s="102"/>
      <c r="CD73" s="102"/>
      <c r="CE73" s="102"/>
      <c r="CF73" s="102"/>
      <c r="CG73" s="102"/>
      <c r="CH73" s="102"/>
      <c r="CI73" s="102"/>
      <c r="CJ73" s="102"/>
      <c r="CK73" s="102"/>
      <c r="CL73" s="102" t="s">
        <v>70</v>
      </c>
      <c r="CM73" s="102"/>
      <c r="CN73" s="102"/>
      <c r="CO73" s="102"/>
      <c r="CP73" s="102"/>
      <c r="CQ73" s="102"/>
      <c r="CR73" s="102"/>
      <c r="CS73" s="102"/>
      <c r="CT73" s="102"/>
      <c r="CU73" s="102"/>
      <c r="CV73" s="102"/>
      <c r="CW73" s="102"/>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W73" s="102" t="s">
        <v>69</v>
      </c>
      <c r="EX73" s="102"/>
      <c r="EY73" s="102"/>
      <c r="EZ73" s="102"/>
      <c r="FA73" s="102"/>
      <c r="FB73" s="102"/>
      <c r="FC73" s="102"/>
      <c r="FD73" s="102"/>
      <c r="FE73" s="102"/>
      <c r="FF73" s="102"/>
      <c r="FG73" s="102"/>
      <c r="FH73" s="102"/>
      <c r="FI73" s="102" t="s">
        <v>70</v>
      </c>
      <c r="FJ73" s="102"/>
      <c r="FK73" s="102"/>
      <c r="FL73" s="102"/>
      <c r="FM73" s="102"/>
      <c r="FN73" s="102"/>
      <c r="FO73" s="102"/>
      <c r="FP73" s="102"/>
      <c r="FQ73" s="102"/>
      <c r="FR73" s="102"/>
      <c r="FS73" s="102"/>
      <c r="FT73" s="102"/>
      <c r="FU7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row>
    <row r="74" spans="3:226" ht="10.5" customHeight="1" x14ac:dyDescent="0.25">
      <c r="D74" s="3"/>
      <c r="E74" s="116" t="s">
        <v>21</v>
      </c>
      <c r="F74" s="116"/>
      <c r="G74" s="116"/>
      <c r="H74" s="116"/>
      <c r="I74" s="116"/>
      <c r="J74" s="116"/>
      <c r="K74" s="116"/>
      <c r="L74" s="116"/>
      <c r="M74" s="116"/>
      <c r="N74" s="116"/>
      <c r="O74" s="116"/>
      <c r="P74" s="116"/>
      <c r="Q74" s="116"/>
      <c r="R74" s="116"/>
      <c r="S74" s="116"/>
      <c r="T74" s="116"/>
      <c r="U74" s="116"/>
      <c r="V74" s="116"/>
      <c r="W74" s="116"/>
      <c r="X74" s="3"/>
      <c r="Y74" s="3"/>
      <c r="Z74" s="3"/>
      <c r="AA74" s="3"/>
      <c r="AB74" s="3"/>
      <c r="AC74" s="3"/>
      <c r="AD74" s="116" t="s">
        <v>22</v>
      </c>
      <c r="AE74" s="116"/>
      <c r="AF74" s="116"/>
      <c r="AG74" s="116"/>
      <c r="AH74" s="116"/>
      <c r="AI74" s="116"/>
      <c r="AJ74" s="116"/>
      <c r="AK74" s="116"/>
      <c r="AL74" s="116"/>
      <c r="AM74" s="116"/>
      <c r="AN74" s="116"/>
      <c r="AO74" s="116"/>
      <c r="AP74" s="116"/>
      <c r="AQ74" s="116"/>
      <c r="AR74" s="116"/>
      <c r="AS74" s="116"/>
      <c r="AT74" s="116"/>
      <c r="AU74" s="116"/>
      <c r="AV74" s="116"/>
      <c r="AW74" s="116"/>
      <c r="AX74" s="3"/>
      <c r="AY74" s="3"/>
      <c r="AZ74" s="3"/>
      <c r="BA74" s="3"/>
      <c r="BB74" s="3"/>
      <c r="BC74" s="116" t="s">
        <v>26</v>
      </c>
      <c r="BD74" s="116"/>
      <c r="BE74" s="116"/>
      <c r="BF74" s="116"/>
      <c r="BG74" s="116"/>
      <c r="BH74" s="116"/>
      <c r="BI74" s="116"/>
      <c r="BJ74" s="116"/>
      <c r="BK74" s="116"/>
      <c r="BL74" s="116"/>
      <c r="BM74" s="116"/>
      <c r="BN74" s="116"/>
      <c r="BO74" s="116"/>
      <c r="BP74" s="116"/>
      <c r="BQ74" s="116"/>
      <c r="BR74" s="116"/>
      <c r="BS74" s="116"/>
      <c r="BT74" s="116"/>
      <c r="BU74" s="116"/>
      <c r="BV74" s="116"/>
      <c r="BW74" s="116"/>
      <c r="BX74" s="73"/>
      <c r="BY74" s="73"/>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3"/>
      <c r="HN74" s="103"/>
      <c r="HO74" s="103"/>
      <c r="HP74" s="103"/>
      <c r="HQ74" s="103"/>
    </row>
    <row r="75" spans="3:226" ht="10.5" customHeight="1" x14ac:dyDescent="0.25">
      <c r="D75" s="3"/>
      <c r="E75" s="116"/>
      <c r="F75" s="116"/>
      <c r="G75" s="116"/>
      <c r="H75" s="116"/>
      <c r="I75" s="116"/>
      <c r="J75" s="116"/>
      <c r="K75" s="116"/>
      <c r="L75" s="116"/>
      <c r="M75" s="116"/>
      <c r="N75" s="116"/>
      <c r="O75" s="116"/>
      <c r="P75" s="116"/>
      <c r="Q75" s="116"/>
      <c r="R75" s="116"/>
      <c r="S75" s="116"/>
      <c r="T75" s="116"/>
      <c r="U75" s="116"/>
      <c r="V75" s="116"/>
      <c r="W75" s="116"/>
      <c r="AB75" s="3"/>
      <c r="AC75" s="3"/>
      <c r="AD75" s="116"/>
      <c r="AE75" s="116"/>
      <c r="AF75" s="116"/>
      <c r="AG75" s="116"/>
      <c r="AH75" s="116"/>
      <c r="AI75" s="116"/>
      <c r="AJ75" s="116"/>
      <c r="AK75" s="116"/>
      <c r="AL75" s="116"/>
      <c r="AM75" s="116"/>
      <c r="AN75" s="116"/>
      <c r="AO75" s="116"/>
      <c r="AP75" s="116"/>
      <c r="AQ75" s="116"/>
      <c r="AR75" s="116"/>
      <c r="AS75" s="116"/>
      <c r="AT75" s="116"/>
      <c r="AU75" s="116"/>
      <c r="AV75" s="116"/>
      <c r="AW75" s="116"/>
      <c r="AX75" s="3"/>
      <c r="AY75" s="3"/>
      <c r="AZ75" s="3"/>
      <c r="BA75" s="3"/>
      <c r="BB75" s="3"/>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73"/>
      <c r="BY75" s="73"/>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3"/>
      <c r="HN75" s="103"/>
      <c r="HO75" s="103"/>
      <c r="HP75" s="103"/>
      <c r="HQ75" s="103"/>
    </row>
    <row r="76" spans="3:226" ht="10.5" customHeight="1" x14ac:dyDescent="0.25">
      <c r="D76" s="3"/>
      <c r="E76" s="3"/>
      <c r="R76" s="3"/>
      <c r="S76" s="3"/>
      <c r="T76" s="3"/>
      <c r="AB76" s="3"/>
      <c r="AC76" s="3"/>
      <c r="AD76" s="3"/>
      <c r="AE76" s="3"/>
      <c r="AF76" s="3"/>
      <c r="AG76" s="3"/>
      <c r="AH76" s="3"/>
      <c r="AI76" s="3"/>
      <c r="AJ76" s="3"/>
      <c r="AO76" s="113" t="s">
        <v>19</v>
      </c>
      <c r="AP76" s="113"/>
      <c r="AQ76" s="113"/>
      <c r="AR76" s="113"/>
      <c r="AS76" s="120" t="s">
        <v>20</v>
      </c>
      <c r="AT76" s="120"/>
      <c r="AU76" s="120"/>
      <c r="AV76" s="120"/>
      <c r="AW76" s="3"/>
      <c r="AX76" s="3"/>
      <c r="AY76" s="3"/>
      <c r="AZ76" s="3"/>
      <c r="BA76" s="3"/>
      <c r="BB76" s="3"/>
      <c r="BC76" s="122" t="s">
        <v>33</v>
      </c>
      <c r="BD76" s="122"/>
      <c r="BE76" s="122"/>
      <c r="BF76" s="122" t="s">
        <v>89</v>
      </c>
      <c r="BG76" s="122"/>
      <c r="BH76" s="122"/>
      <c r="BI76" s="122"/>
      <c r="BJ76" s="122"/>
      <c r="BK76" s="122"/>
      <c r="BL76" s="122"/>
      <c r="BM76" s="122"/>
      <c r="BN76" s="110" t="s">
        <v>50</v>
      </c>
      <c r="BO76" s="110"/>
      <c r="BP76" s="110"/>
      <c r="BQ76" s="124" t="s">
        <v>35</v>
      </c>
      <c r="BR76" s="124"/>
      <c r="BS76" s="124"/>
      <c r="BT76" s="124"/>
      <c r="BU76" s="124"/>
      <c r="BV76" s="124"/>
      <c r="BW76" s="124"/>
      <c r="BX76" s="124"/>
      <c r="BY76" s="76"/>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row>
    <row r="77" spans="3:226" ht="10.5" customHeight="1" x14ac:dyDescent="0.25">
      <c r="D77" s="3"/>
      <c r="E77" s="3"/>
      <c r="R77" s="3"/>
      <c r="S77" s="3"/>
      <c r="T77" s="3"/>
      <c r="AB77" s="3"/>
      <c r="AC77" s="3"/>
      <c r="AD77" s="3"/>
      <c r="AE77" s="3"/>
      <c r="AF77" s="3"/>
      <c r="AG77" s="3"/>
      <c r="AH77" s="3"/>
      <c r="AI77" s="3"/>
      <c r="AJ77" s="3"/>
      <c r="AO77" s="113"/>
      <c r="AP77" s="113"/>
      <c r="AQ77" s="113"/>
      <c r="AR77" s="113"/>
      <c r="AS77" s="120"/>
      <c r="AT77" s="120"/>
      <c r="AU77" s="120"/>
      <c r="AV77" s="120"/>
      <c r="AW77" s="3"/>
      <c r="AX77" s="3"/>
      <c r="AY77" s="3"/>
      <c r="AZ77" s="3"/>
      <c r="BA77" s="3"/>
      <c r="BB77" s="3"/>
      <c r="BC77" s="122" t="s">
        <v>34</v>
      </c>
      <c r="BD77" s="122"/>
      <c r="BE77" s="122"/>
      <c r="BF77" s="122" t="s">
        <v>89</v>
      </c>
      <c r="BG77" s="122"/>
      <c r="BH77" s="122"/>
      <c r="BI77" s="122"/>
      <c r="BJ77" s="122"/>
      <c r="BK77" s="122"/>
      <c r="BL77" s="122"/>
      <c r="BM77" s="122"/>
      <c r="BN77" s="110" t="s">
        <v>50</v>
      </c>
      <c r="BO77" s="110"/>
      <c r="BP77" s="110"/>
      <c r="BQ77" s="124" t="s">
        <v>35</v>
      </c>
      <c r="BR77" s="124"/>
      <c r="BS77" s="124"/>
      <c r="BT77" s="124"/>
      <c r="BU77" s="124"/>
      <c r="BV77" s="124"/>
      <c r="BW77" s="124"/>
      <c r="BX77" s="124"/>
      <c r="BY77" s="76"/>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3"/>
      <c r="HN77" s="103"/>
      <c r="HO77" s="103"/>
      <c r="HP77" s="103"/>
      <c r="HQ77" s="103"/>
    </row>
    <row r="78" spans="3:226" ht="10.5" customHeight="1" x14ac:dyDescent="0.25">
      <c r="D78" s="3"/>
      <c r="E78" s="3"/>
      <c r="R78" s="3"/>
      <c r="S78" s="3"/>
      <c r="T78" s="3"/>
      <c r="AB78" s="3"/>
      <c r="AC78" s="3"/>
      <c r="AD78" s="3"/>
      <c r="AE78" s="3"/>
      <c r="AF78" s="3"/>
      <c r="AG78" s="3"/>
      <c r="AH78" s="3"/>
      <c r="AI78" s="3"/>
      <c r="AJ78" s="3"/>
      <c r="AO78" s="113"/>
      <c r="AP78" s="113"/>
      <c r="AQ78" s="113"/>
      <c r="AR78" s="113"/>
      <c r="AS78" s="120"/>
      <c r="AT78" s="120"/>
      <c r="AU78" s="120"/>
      <c r="AV78" s="120"/>
      <c r="AW78" s="3"/>
      <c r="AX78" s="3"/>
      <c r="AY78" s="3"/>
      <c r="AZ78" s="3"/>
      <c r="BA78" s="3"/>
      <c r="BB78" s="3"/>
      <c r="BD78" s="3"/>
      <c r="BE78" s="3"/>
      <c r="BF78" s="3"/>
      <c r="BG78" s="3"/>
      <c r="BH78" s="3"/>
      <c r="BI78" s="3"/>
      <c r="BJ78" s="3"/>
      <c r="BK78" s="3"/>
      <c r="BL78" s="3"/>
      <c r="BM78" s="3"/>
      <c r="BN78" s="3"/>
      <c r="BO78" s="3"/>
      <c r="BP78" s="3"/>
      <c r="BQ78" s="3"/>
      <c r="BR78" s="3"/>
      <c r="BS78" s="3"/>
      <c r="BT78" s="3"/>
      <c r="BU78" s="3"/>
      <c r="BV78" s="3"/>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3"/>
      <c r="HN78" s="103"/>
      <c r="HO78" s="103"/>
      <c r="HP78" s="103"/>
      <c r="HQ78" s="103"/>
    </row>
    <row r="79" spans="3:226" ht="10.5" customHeight="1" x14ac:dyDescent="0.25">
      <c r="C79" s="87" t="str">
        <f ca="1">OFFSET(TblClusterFunding[[#Headers],[Funded]],((ROWS(T$85:$AR85)-1)/2)+1,-2)</f>
        <v>Camp Coord. &amp; Mgmt.</v>
      </c>
      <c r="D79" s="87"/>
      <c r="E79" s="87"/>
      <c r="F79" s="87"/>
      <c r="G79" s="87"/>
      <c r="H79" s="87"/>
      <c r="I79" s="87"/>
      <c r="J79" s="121"/>
      <c r="K79" s="121"/>
      <c r="L79" s="121"/>
      <c r="M79" s="121"/>
      <c r="N79" s="3"/>
      <c r="O79" s="3"/>
      <c r="P79" s="3"/>
      <c r="R79" s="3"/>
      <c r="S79" s="3"/>
      <c r="T79" s="3"/>
      <c r="U79" s="3"/>
      <c r="W79" s="3"/>
      <c r="X79" s="3"/>
      <c r="Y79" s="3"/>
      <c r="Z79" s="3"/>
      <c r="AA79" s="3"/>
      <c r="AB79" s="3"/>
      <c r="AC79" s="3"/>
      <c r="AD79" s="3"/>
      <c r="AE79" s="3"/>
      <c r="AF79" s="3"/>
      <c r="AG79" s="3"/>
      <c r="AH79" s="3"/>
      <c r="AI79" s="3"/>
      <c r="AJ79" s="3"/>
      <c r="AK79" s="3"/>
      <c r="AL79" s="3"/>
      <c r="AM79" s="3"/>
      <c r="AN79" s="3"/>
      <c r="AO79" s="111">
        <f ca="1">OFFSET(TblClusterFunding[[#Headers],[Funded]],((ROWS(T$85:$AR85)-1)/2)+1,0)/1000000</f>
        <v>126.220752</v>
      </c>
      <c r="AP79" s="111"/>
      <c r="AQ79" s="111"/>
      <c r="AR79" s="111"/>
      <c r="AS79" s="112">
        <f ca="1">OFFSET(TblClusterFunding[[#Headers],[Funded]],((ROWS(X$85:$AR85)-1)/2)+1,1)/1000000</f>
        <v>307.08108800000002</v>
      </c>
      <c r="AT79" s="112"/>
      <c r="AU79" s="112"/>
      <c r="AV79" s="112"/>
      <c r="AW79" s="3"/>
      <c r="AX79" s="3"/>
      <c r="AY79" s="3"/>
      <c r="AZ79" s="3"/>
      <c r="BA79" s="3"/>
      <c r="BB79" s="87" t="str">
        <f ca="1">OFFSET(funding!$N$1,((ROWS($AI$85:AX85)-1)/2)+1,0)</f>
        <v>United States</v>
      </c>
      <c r="BC79" s="87"/>
      <c r="BD79" s="87"/>
      <c r="BE79" s="87"/>
      <c r="BF79" s="87"/>
      <c r="BG79" s="87"/>
      <c r="BH79" s="87"/>
      <c r="BI79" s="87"/>
      <c r="BK79" s="3"/>
      <c r="BQ79" s="3"/>
      <c r="BR79" s="3"/>
      <c r="BS79" s="3"/>
      <c r="BT79" s="3"/>
      <c r="BU79" s="3"/>
      <c r="BV79" s="3"/>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HN79" s="103"/>
      <c r="HO79" s="103"/>
      <c r="HP79" s="103"/>
      <c r="HQ79" s="103"/>
    </row>
    <row r="80" spans="3:226" ht="10.5" customHeight="1" x14ac:dyDescent="0.25">
      <c r="C80" s="87"/>
      <c r="D80" s="87"/>
      <c r="E80" s="87"/>
      <c r="F80" s="87"/>
      <c r="G80" s="87"/>
      <c r="H80" s="87"/>
      <c r="I80" s="87"/>
      <c r="J80" s="121"/>
      <c r="K80" s="121"/>
      <c r="L80" s="121"/>
      <c r="M80" s="121"/>
      <c r="N80" s="3"/>
      <c r="O80" s="3"/>
      <c r="P80" s="3"/>
      <c r="R80" s="3"/>
      <c r="S80" s="3"/>
      <c r="T80" s="3"/>
      <c r="U80" s="3"/>
      <c r="V80" s="3"/>
      <c r="W80" s="3"/>
      <c r="X80" s="3"/>
      <c r="Y80" s="3"/>
      <c r="Z80" s="3"/>
      <c r="AA80" s="3"/>
      <c r="AB80" s="3"/>
      <c r="AC80" s="3"/>
      <c r="AD80" s="3"/>
      <c r="AE80" s="3"/>
      <c r="AF80" s="3"/>
      <c r="AG80" s="3"/>
      <c r="AH80" s="3"/>
      <c r="AI80" s="3"/>
      <c r="AJ80" s="3"/>
      <c r="AK80" s="3"/>
      <c r="AL80" s="3"/>
      <c r="AM80" s="3"/>
      <c r="AN80" s="3"/>
      <c r="AO80" s="111"/>
      <c r="AP80" s="111"/>
      <c r="AQ80" s="111"/>
      <c r="AR80" s="111"/>
      <c r="AS80" s="112"/>
      <c r="AT80" s="112"/>
      <c r="AU80" s="112"/>
      <c r="AV80" s="112"/>
      <c r="AW80" s="3"/>
      <c r="AX80" s="3"/>
      <c r="AY80" s="3"/>
      <c r="AZ80" s="3"/>
      <c r="BA80" s="3"/>
      <c r="BB80" s="87"/>
      <c r="BC80" s="87"/>
      <c r="BD80" s="87"/>
      <c r="BE80" s="87"/>
      <c r="BF80" s="87"/>
      <c r="BG80" s="87"/>
      <c r="BH80" s="87"/>
      <c r="BI80" s="87"/>
      <c r="BK80" s="3"/>
      <c r="BQ80" s="3"/>
      <c r="BR80" s="3"/>
      <c r="BS80" s="3"/>
      <c r="BT80" s="3"/>
      <c r="BU80" s="3"/>
      <c r="BV80" s="3"/>
      <c r="BZ80" s="104">
        <f>clusters!C2</f>
        <v>650000</v>
      </c>
      <c r="CA80" s="104"/>
      <c r="CB80" s="104"/>
      <c r="CC80" s="104"/>
      <c r="CD80" s="104"/>
      <c r="CE80" s="104"/>
      <c r="CF80" s="104"/>
      <c r="CG80" s="104"/>
      <c r="CH80" s="104"/>
      <c r="CI80" s="104"/>
      <c r="CJ80" s="104"/>
      <c r="CK80" s="104"/>
      <c r="CL80" s="105">
        <f>clusters!C5</f>
        <v>800000</v>
      </c>
      <c r="CM80" s="105"/>
      <c r="CN80" s="105"/>
      <c r="CO80" s="105"/>
      <c r="CP80" s="105"/>
      <c r="CQ80" s="105"/>
      <c r="CR80" s="105"/>
      <c r="CS80" s="105"/>
      <c r="CT80" s="105"/>
      <c r="CU80" s="105"/>
      <c r="CV80" s="105"/>
      <c r="CW80" s="105"/>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W80" s="104">
        <f>clusters!G2</f>
        <v>650000</v>
      </c>
      <c r="EX80" s="104"/>
      <c r="EY80" s="104"/>
      <c r="EZ80" s="104"/>
      <c r="FA80" s="104"/>
      <c r="FB80" s="104"/>
      <c r="FC80" s="104"/>
      <c r="FD80" s="104"/>
      <c r="FE80" s="104"/>
      <c r="FF80" s="104"/>
      <c r="FG80" s="104"/>
      <c r="FH80" s="104"/>
      <c r="FI80" s="105">
        <f>clusters!G5</f>
        <v>800000</v>
      </c>
      <c r="FJ80" s="105"/>
      <c r="FK80" s="105"/>
      <c r="FL80" s="105"/>
      <c r="FM80" s="105"/>
      <c r="FN80" s="105"/>
      <c r="FO80" s="105"/>
      <c r="FP80" s="105"/>
      <c r="FQ80" s="105"/>
      <c r="FR80" s="105"/>
      <c r="FS80" s="105"/>
      <c r="FT80" s="105"/>
      <c r="FU80"/>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3"/>
      <c r="HN80" s="103"/>
      <c r="HO80" s="103"/>
      <c r="HP80" s="103"/>
      <c r="HQ80" s="103"/>
    </row>
    <row r="81" spans="3:226" ht="10.5" customHeight="1" x14ac:dyDescent="0.25">
      <c r="C81" s="87"/>
      <c r="D81" s="87"/>
      <c r="E81" s="87"/>
      <c r="F81" s="87"/>
      <c r="G81" s="87"/>
      <c r="H81" s="87"/>
      <c r="I81" s="87"/>
      <c r="J81" s="121"/>
      <c r="K81" s="121"/>
      <c r="L81" s="121"/>
      <c r="M81" s="121"/>
      <c r="R81" s="5"/>
      <c r="AF81" s="5"/>
      <c r="AG81" s="5"/>
      <c r="AH81" s="5"/>
      <c r="AI81" s="5"/>
      <c r="AJ81" s="5"/>
      <c r="AK81" s="12"/>
      <c r="AL81" s="12"/>
      <c r="AM81" s="12"/>
      <c r="AN81" s="12"/>
      <c r="AO81" s="111"/>
      <c r="AP81" s="111"/>
      <c r="AQ81" s="111"/>
      <c r="AR81" s="111"/>
      <c r="AS81" s="112"/>
      <c r="AT81" s="112"/>
      <c r="AU81" s="112"/>
      <c r="AV81" s="112"/>
      <c r="AW81" s="3"/>
      <c r="AX81" s="3"/>
      <c r="AY81" s="3"/>
      <c r="AZ81" s="3"/>
      <c r="BA81" s="3"/>
      <c r="BB81" s="87"/>
      <c r="BC81" s="87"/>
      <c r="BD81" s="87"/>
      <c r="BE81" s="87"/>
      <c r="BF81" s="87"/>
      <c r="BG81" s="87"/>
      <c r="BH81" s="87"/>
      <c r="BI81" s="87"/>
      <c r="BK81" s="3"/>
      <c r="BL81" s="3"/>
      <c r="BM81" s="3"/>
      <c r="BN81" s="3"/>
      <c r="BO81" s="3"/>
      <c r="BP81" s="3"/>
      <c r="BQ81" s="3"/>
      <c r="BR81" s="3"/>
      <c r="BS81" s="3"/>
      <c r="BT81" s="3"/>
      <c r="BU81" s="3"/>
      <c r="BV81" s="3"/>
      <c r="BZ81" s="104"/>
      <c r="CA81" s="104"/>
      <c r="CB81" s="104"/>
      <c r="CC81" s="104"/>
      <c r="CD81" s="104"/>
      <c r="CE81" s="104"/>
      <c r="CF81" s="104"/>
      <c r="CG81" s="104"/>
      <c r="CH81" s="104"/>
      <c r="CI81" s="104"/>
      <c r="CJ81" s="104"/>
      <c r="CK81" s="104"/>
      <c r="CL81" s="105"/>
      <c r="CM81" s="105"/>
      <c r="CN81" s="105"/>
      <c r="CO81" s="105"/>
      <c r="CP81" s="105"/>
      <c r="CQ81" s="105"/>
      <c r="CR81" s="105"/>
      <c r="CS81" s="105"/>
      <c r="CT81" s="105"/>
      <c r="CU81" s="105"/>
      <c r="CV81" s="105"/>
      <c r="CW81" s="105"/>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W81" s="104"/>
      <c r="EX81" s="104"/>
      <c r="EY81" s="104"/>
      <c r="EZ81" s="104"/>
      <c r="FA81" s="104"/>
      <c r="FB81" s="104"/>
      <c r="FC81" s="104"/>
      <c r="FD81" s="104"/>
      <c r="FE81" s="104"/>
      <c r="FF81" s="104"/>
      <c r="FG81" s="104"/>
      <c r="FH81" s="104"/>
      <c r="FI81" s="105"/>
      <c r="FJ81" s="105"/>
      <c r="FK81" s="105"/>
      <c r="FL81" s="105"/>
      <c r="FM81" s="105"/>
      <c r="FN81" s="105"/>
      <c r="FO81" s="105"/>
      <c r="FP81" s="105"/>
      <c r="FQ81" s="105"/>
      <c r="FR81" s="105"/>
      <c r="FS81" s="105"/>
      <c r="FT81" s="105"/>
      <c r="FU81"/>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3"/>
      <c r="HN81" s="103"/>
      <c r="HO81" s="103"/>
      <c r="HP81" s="103"/>
      <c r="HQ81" s="103"/>
    </row>
    <row r="82" spans="3:226" ht="10.5" customHeight="1" x14ac:dyDescent="0.25">
      <c r="C82" s="87" t="str">
        <f ca="1">OFFSET(TblClusterFunding[[#Headers],[Funded]],((ROWS(T$85:$AT87)-1)/2)+1,-2)</f>
        <v>Food Security</v>
      </c>
      <c r="D82" s="87"/>
      <c r="E82" s="87"/>
      <c r="F82" s="87"/>
      <c r="G82" s="87"/>
      <c r="H82" s="87"/>
      <c r="I82" s="87"/>
      <c r="J82" s="115"/>
      <c r="K82" s="115"/>
      <c r="L82" s="115"/>
      <c r="M82" s="115"/>
      <c r="N82" s="6"/>
      <c r="O82" s="6"/>
      <c r="P82" s="6"/>
      <c r="Q82" s="6"/>
      <c r="R82" s="3"/>
      <c r="S82" s="7"/>
      <c r="T82" s="7"/>
      <c r="U82" s="7"/>
      <c r="V82" s="7"/>
      <c r="W82" s="7"/>
      <c r="X82" s="7"/>
      <c r="Y82" s="7"/>
      <c r="Z82" s="7"/>
      <c r="AA82" s="7"/>
      <c r="AB82" s="7"/>
      <c r="AC82" s="7"/>
      <c r="AD82" s="3"/>
      <c r="AE82" s="3"/>
      <c r="AF82" s="3"/>
      <c r="AG82" s="3"/>
      <c r="AH82" s="3"/>
      <c r="AI82" s="3"/>
      <c r="AJ82" s="3"/>
      <c r="AO82" s="111">
        <f ca="1">OFFSET(TblClusterFunding[[#Headers],[Funded]],((ROWS(T$85:$AT87)-1)/2)+1,0)/1000000</f>
        <v>69.649548999999993</v>
      </c>
      <c r="AP82" s="111"/>
      <c r="AQ82" s="111"/>
      <c r="AR82" s="111"/>
      <c r="AS82" s="112">
        <f ca="1">OFFSET(TblClusterFunding[[#Headers],[Funded]],((ROWS(X$85:$AT87)-1)/2)+1,1)/1000000</f>
        <v>66.471046999999999</v>
      </c>
      <c r="AT82" s="112"/>
      <c r="AU82" s="112"/>
      <c r="AV82" s="112"/>
      <c r="AY82" s="3"/>
      <c r="AZ82" s="3"/>
      <c r="BA82" s="3"/>
      <c r="BB82" s="87" t="str">
        <f ca="1">OFFSET(funding!$N$1,((ROWS($AI$85:AX87)-1)/2)+1,0)</f>
        <v>Japan</v>
      </c>
      <c r="BC82" s="87"/>
      <c r="BD82" s="87"/>
      <c r="BE82" s="87"/>
      <c r="BF82" s="87"/>
      <c r="BG82" s="87"/>
      <c r="BH82" s="87"/>
      <c r="BI82" s="87"/>
      <c r="BK82" s="3"/>
      <c r="BL82" s="3"/>
      <c r="BM82" s="3"/>
      <c r="BN82" s="3"/>
      <c r="BO82" s="3"/>
      <c r="BP82" s="3"/>
      <c r="BQ82" s="3"/>
      <c r="BR82" s="3"/>
      <c r="BS82" s="3"/>
      <c r="BT82" s="3"/>
      <c r="BU82" s="3"/>
      <c r="BV82" s="3"/>
      <c r="BZ82" s="104"/>
      <c r="CA82" s="104"/>
      <c r="CB82" s="104"/>
      <c r="CC82" s="104"/>
      <c r="CD82" s="104"/>
      <c r="CE82" s="104"/>
      <c r="CF82" s="104"/>
      <c r="CG82" s="104"/>
      <c r="CH82" s="104"/>
      <c r="CI82" s="104"/>
      <c r="CJ82" s="104"/>
      <c r="CK82" s="104"/>
      <c r="CL82" s="105"/>
      <c r="CM82" s="105"/>
      <c r="CN82" s="105"/>
      <c r="CO82" s="105"/>
      <c r="CP82" s="105"/>
      <c r="CQ82" s="105"/>
      <c r="CR82" s="105"/>
      <c r="CS82" s="105"/>
      <c r="CT82" s="105"/>
      <c r="CU82" s="105"/>
      <c r="CV82" s="105"/>
      <c r="CW82" s="105"/>
      <c r="DC82"/>
      <c r="DD82"/>
      <c r="DE82"/>
      <c r="DF82"/>
      <c r="DG82"/>
      <c r="DH82"/>
      <c r="DI82"/>
      <c r="EW82" s="104"/>
      <c r="EX82" s="104"/>
      <c r="EY82" s="104"/>
      <c r="EZ82" s="104"/>
      <c r="FA82" s="104"/>
      <c r="FB82" s="104"/>
      <c r="FC82" s="104"/>
      <c r="FD82" s="104"/>
      <c r="FE82" s="104"/>
      <c r="FF82" s="104"/>
      <c r="FG82" s="104"/>
      <c r="FH82" s="104"/>
      <c r="FI82" s="105"/>
      <c r="FJ82" s="105"/>
      <c r="FK82" s="105"/>
      <c r="FL82" s="105"/>
      <c r="FM82" s="105"/>
      <c r="FN82" s="105"/>
      <c r="FO82" s="105"/>
      <c r="FP82" s="105"/>
      <c r="FQ82" s="105"/>
      <c r="FR82" s="105"/>
      <c r="FS82" s="105"/>
      <c r="FT82" s="105"/>
      <c r="FU82"/>
      <c r="FV82"/>
      <c r="FW82"/>
      <c r="FX82"/>
      <c r="FY82"/>
      <c r="FZ82"/>
      <c r="GA82"/>
      <c r="GB82"/>
      <c r="GC82"/>
      <c r="GD82"/>
      <c r="GE82"/>
      <c r="GF82"/>
    </row>
    <row r="83" spans="3:226" ht="10.5" customHeight="1" x14ac:dyDescent="0.25">
      <c r="C83" s="87"/>
      <c r="D83" s="87"/>
      <c r="E83" s="87"/>
      <c r="F83" s="87"/>
      <c r="G83" s="87"/>
      <c r="H83" s="87"/>
      <c r="I83" s="87"/>
      <c r="J83" s="115"/>
      <c r="K83" s="115"/>
      <c r="L83" s="115"/>
      <c r="M83" s="115"/>
      <c r="N83" s="3"/>
      <c r="O83" s="3"/>
      <c r="P83" s="3"/>
      <c r="R83" s="3"/>
      <c r="S83" s="3"/>
      <c r="T83" s="3"/>
      <c r="U83" s="3"/>
      <c r="V83" s="3"/>
      <c r="W83" s="3"/>
      <c r="X83" s="3"/>
      <c r="Y83" s="3"/>
      <c r="Z83" s="3"/>
      <c r="AA83" s="3"/>
      <c r="AB83" s="3"/>
      <c r="AI83" s="3"/>
      <c r="AJ83" s="3"/>
      <c r="AO83" s="111"/>
      <c r="AP83" s="111"/>
      <c r="AQ83" s="111"/>
      <c r="AR83" s="111"/>
      <c r="AS83" s="112"/>
      <c r="AT83" s="112"/>
      <c r="AU83" s="112"/>
      <c r="AV83" s="112"/>
      <c r="AY83" s="3"/>
      <c r="AZ83" s="3"/>
      <c r="BA83" s="3"/>
      <c r="BB83" s="87"/>
      <c r="BC83" s="87"/>
      <c r="BD83" s="87"/>
      <c r="BE83" s="87"/>
      <c r="BF83" s="87"/>
      <c r="BG83" s="87"/>
      <c r="BH83" s="87"/>
      <c r="BI83" s="87"/>
      <c r="BK83" s="3"/>
      <c r="BL83" s="3"/>
      <c r="BM83" s="3"/>
      <c r="BN83" s="3"/>
      <c r="BO83" s="3"/>
      <c r="BP83" s="3"/>
      <c r="BQ83" s="3"/>
      <c r="BR83" s="3"/>
      <c r="BS83" s="3"/>
      <c r="BT83" s="3"/>
      <c r="BU83" s="3"/>
      <c r="BV83" s="3"/>
      <c r="BZ83" s="97" t="s">
        <v>71</v>
      </c>
      <c r="CA83" s="97"/>
      <c r="CB83" s="97"/>
      <c r="CC83" s="97"/>
      <c r="CD83" s="97"/>
      <c r="CE83" s="97"/>
      <c r="CF83" s="97"/>
      <c r="CG83" s="97"/>
      <c r="CH83" s="97"/>
      <c r="CI83" s="97"/>
      <c r="CJ83" s="97"/>
      <c r="CK83" s="97"/>
      <c r="CL83" s="98" t="s">
        <v>72</v>
      </c>
      <c r="CM83" s="98"/>
      <c r="CN83" s="98"/>
      <c r="CO83" s="98"/>
      <c r="CP83" s="98"/>
      <c r="CQ83" s="98"/>
      <c r="CR83" s="98"/>
      <c r="CS83" s="98"/>
      <c r="CT83" s="98"/>
      <c r="CU83" s="98"/>
      <c r="CV83" s="98"/>
      <c r="CW83" s="98"/>
      <c r="CY83" s="99" t="s">
        <v>111</v>
      </c>
      <c r="CZ83" s="100"/>
      <c r="DA83" s="100"/>
      <c r="DB83" s="100"/>
      <c r="DC83" s="100"/>
      <c r="DD83" s="100"/>
      <c r="DE83" s="100"/>
      <c r="DF83" s="100"/>
      <c r="DG83" s="100"/>
      <c r="DH83" s="100"/>
      <c r="DI83" s="100"/>
      <c r="DJ83" s="100"/>
      <c r="DK83" s="100"/>
      <c r="DL83" s="100"/>
      <c r="DM83" s="100"/>
      <c r="DN83" s="100"/>
      <c r="DO83" s="100"/>
      <c r="DP83" s="100"/>
      <c r="DQ83" s="100"/>
      <c r="DR83" s="100"/>
      <c r="DS83" s="100"/>
      <c r="DT83" s="100"/>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c r="EQ83" s="100"/>
      <c r="ER83" s="100"/>
      <c r="ES83" s="100"/>
      <c r="ET83" s="100"/>
      <c r="EW83" s="97" t="s">
        <v>71</v>
      </c>
      <c r="EX83" s="97"/>
      <c r="EY83" s="97"/>
      <c r="EZ83" s="97"/>
      <c r="FA83" s="97"/>
      <c r="FB83" s="97"/>
      <c r="FC83" s="97"/>
      <c r="FD83" s="97"/>
      <c r="FE83" s="97"/>
      <c r="FF83" s="97"/>
      <c r="FG83" s="97"/>
      <c r="FH83" s="97"/>
      <c r="FI83" s="98" t="s">
        <v>72</v>
      </c>
      <c r="FJ83" s="98"/>
      <c r="FK83" s="98"/>
      <c r="FL83" s="98"/>
      <c r="FM83" s="98"/>
      <c r="FN83" s="98"/>
      <c r="FO83" s="98"/>
      <c r="FP83" s="98"/>
      <c r="FQ83" s="98"/>
      <c r="FR83" s="98"/>
      <c r="FS83" s="98"/>
      <c r="FT83" s="98"/>
      <c r="FU83"/>
      <c r="FV83" s="99" t="s">
        <v>111</v>
      </c>
      <c r="FW83" s="100"/>
      <c r="FX83" s="100"/>
      <c r="FY83" s="100"/>
      <c r="FZ83" s="100"/>
      <c r="GA83" s="100"/>
      <c r="GB83" s="100"/>
      <c r="GC83" s="100"/>
      <c r="GD83" s="100"/>
      <c r="GE83" s="100"/>
      <c r="GF83" s="100"/>
      <c r="GG83" s="100"/>
      <c r="GH83" s="100"/>
      <c r="GI83" s="100"/>
      <c r="GJ83" s="100"/>
      <c r="GK83" s="100"/>
      <c r="GL83" s="100"/>
      <c r="GM83" s="100"/>
      <c r="GN83" s="100"/>
      <c r="GO83" s="100"/>
      <c r="GP83" s="100"/>
      <c r="GQ83" s="100"/>
      <c r="GR83" s="100"/>
      <c r="GS83" s="100"/>
      <c r="GT83" s="100"/>
      <c r="GU83" s="100"/>
      <c r="GV83" s="100"/>
      <c r="GW83" s="100"/>
      <c r="GX83" s="100"/>
      <c r="GY83" s="100"/>
      <c r="GZ83" s="100"/>
      <c r="HA83" s="100"/>
      <c r="HB83" s="100"/>
      <c r="HC83" s="100"/>
      <c r="HD83" s="100"/>
      <c r="HE83" s="100"/>
      <c r="HF83" s="100"/>
      <c r="HG83" s="100"/>
      <c r="HH83" s="100"/>
      <c r="HI83" s="100"/>
      <c r="HJ83" s="100"/>
      <c r="HK83" s="100"/>
      <c r="HL83" s="100"/>
      <c r="HM83" s="100"/>
      <c r="HN83" s="100"/>
      <c r="HO83" s="100"/>
      <c r="HP83" s="100"/>
      <c r="HQ83" s="100"/>
    </row>
    <row r="84" spans="3:226" ht="10.5" customHeight="1" x14ac:dyDescent="0.25">
      <c r="C84" s="87"/>
      <c r="D84" s="87"/>
      <c r="E84" s="87"/>
      <c r="F84" s="87"/>
      <c r="G84" s="87"/>
      <c r="H84" s="87"/>
      <c r="I84" s="87"/>
      <c r="J84" s="115"/>
      <c r="K84" s="115"/>
      <c r="L84" s="115"/>
      <c r="M84" s="115"/>
      <c r="N84" s="3"/>
      <c r="O84" s="3"/>
      <c r="P84" s="3"/>
      <c r="R84" s="3"/>
      <c r="S84" s="3"/>
      <c r="T84" s="3"/>
      <c r="U84" s="3"/>
      <c r="V84" s="3"/>
      <c r="W84" s="3"/>
      <c r="X84" s="3"/>
      <c r="Y84" s="3"/>
      <c r="Z84" s="3"/>
      <c r="AA84" s="3"/>
      <c r="AB84" s="3"/>
      <c r="AI84" s="3"/>
      <c r="AJ84" s="3"/>
      <c r="AK84" s="3"/>
      <c r="AL84" s="3"/>
      <c r="AM84" s="3"/>
      <c r="AN84" s="3"/>
      <c r="AO84" s="111"/>
      <c r="AP84" s="111"/>
      <c r="AQ84" s="111"/>
      <c r="AR84" s="111"/>
      <c r="AS84" s="112"/>
      <c r="AT84" s="112"/>
      <c r="AU84" s="112"/>
      <c r="AV84" s="112"/>
      <c r="AY84" s="3"/>
      <c r="AZ84" s="3"/>
      <c r="BA84" s="3"/>
      <c r="BB84" s="87"/>
      <c r="BC84" s="87"/>
      <c r="BD84" s="87"/>
      <c r="BE84" s="87"/>
      <c r="BF84" s="87"/>
      <c r="BG84" s="87"/>
      <c r="BH84" s="87"/>
      <c r="BI84" s="87"/>
      <c r="BK84" s="3"/>
      <c r="BL84" s="3"/>
      <c r="BM84" s="3"/>
      <c r="BN84" s="3"/>
      <c r="BO84" s="3"/>
      <c r="BP84" s="3"/>
      <c r="BQ84" s="3"/>
      <c r="BR84" s="3"/>
      <c r="BS84" s="3"/>
      <c r="BT84" s="3"/>
      <c r="BU84" s="3"/>
      <c r="BV84" s="3"/>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row>
    <row r="85" spans="3:226" ht="10.5" customHeight="1" x14ac:dyDescent="0.25">
      <c r="C85" s="87" t="str">
        <f ca="1">OFFSET(TblClusterFunding[[#Headers],[Funded]],((ROWS(T$85:$AT89)-1)/2)+1,-2)</f>
        <v>Nutrition</v>
      </c>
      <c r="D85" s="87"/>
      <c r="E85" s="87"/>
      <c r="F85" s="87"/>
      <c r="G85" s="87"/>
      <c r="H85" s="87"/>
      <c r="I85" s="87"/>
      <c r="J85" s="115"/>
      <c r="K85" s="115"/>
      <c r="L85" s="115"/>
      <c r="M85" s="115"/>
      <c r="N85" s="3"/>
      <c r="O85" s="3"/>
      <c r="P85" s="3"/>
      <c r="R85" s="3"/>
      <c r="S85" s="3"/>
      <c r="T85" s="3"/>
      <c r="U85" s="3"/>
      <c r="V85" s="3"/>
      <c r="W85" s="3"/>
      <c r="X85" s="3"/>
      <c r="Y85" s="3"/>
      <c r="Z85" s="3"/>
      <c r="AA85" s="3"/>
      <c r="AB85" s="3"/>
      <c r="AI85" s="3"/>
      <c r="AN85" s="3"/>
      <c r="AO85" s="111">
        <f ca="1">OFFSET(TblClusterFunding[[#Headers],[Funded]],((ROWS(T$85:$AT89)-1)/2)+1,0)/1000000</f>
        <v>17.451218000000001</v>
      </c>
      <c r="AP85" s="111"/>
      <c r="AQ85" s="111"/>
      <c r="AR85" s="111"/>
      <c r="AS85" s="112">
        <f ca="1">OFFSET(TblClusterFunding[[#Headers],[Funded]],((ROWS(X$85:$AT89)-1)/2)+1,1)/1000000</f>
        <v>33.259642999999997</v>
      </c>
      <c r="AT85" s="112"/>
      <c r="AU85" s="112"/>
      <c r="AV85" s="112"/>
      <c r="AY85" s="3"/>
      <c r="AZ85" s="3"/>
      <c r="BA85" s="3"/>
      <c r="BB85" s="87" t="str">
        <f ca="1">OFFSET(funding!$N$1,((ROWS($AI$85:AX89)-1)/2)+1,0)</f>
        <v>United Kingdom</v>
      </c>
      <c r="BC85" s="87"/>
      <c r="BD85" s="87"/>
      <c r="BE85" s="87"/>
      <c r="BF85" s="87"/>
      <c r="BG85" s="87"/>
      <c r="BH85" s="87"/>
      <c r="BI85" s="87"/>
      <c r="BK85" s="3"/>
      <c r="BL85" s="3"/>
      <c r="BM85" s="3"/>
      <c r="BN85" s="3"/>
      <c r="BO85" s="3"/>
      <c r="BP85" s="3"/>
      <c r="BQ85" s="3"/>
      <c r="BR85" s="3"/>
      <c r="BS85" s="3"/>
      <c r="BT85" s="3"/>
      <c r="BU85" s="3"/>
      <c r="BV85" s="3"/>
      <c r="CH85" s="1"/>
      <c r="CI85" s="1"/>
      <c r="CJ85" s="1"/>
      <c r="CK85" s="1"/>
      <c r="CL85" s="1"/>
      <c r="CM85" s="1"/>
      <c r="CN85" s="1"/>
      <c r="CO85" s="1"/>
      <c r="CP85" s="1"/>
      <c r="CQ85" s="1"/>
      <c r="CR85" s="1"/>
      <c r="CS85" s="1"/>
      <c r="CT85" s="1"/>
      <c r="CU85" s="1"/>
      <c r="CV85" s="1"/>
      <c r="CW85" s="1"/>
      <c r="CX85" s="1"/>
      <c r="CY85" s="1"/>
      <c r="CZ85" s="1"/>
      <c r="DA85" s="1"/>
      <c r="DB85" s="1"/>
    </row>
    <row r="86" spans="3:226" ht="10.5" customHeight="1" x14ac:dyDescent="0.25">
      <c r="C86" s="87"/>
      <c r="D86" s="87"/>
      <c r="E86" s="87"/>
      <c r="F86" s="87"/>
      <c r="G86" s="87"/>
      <c r="H86" s="87"/>
      <c r="I86" s="87"/>
      <c r="J86" s="115"/>
      <c r="K86" s="115"/>
      <c r="L86" s="115"/>
      <c r="M86" s="115"/>
      <c r="N86" s="3"/>
      <c r="O86" s="3"/>
      <c r="P86" s="3"/>
      <c r="R86" s="3"/>
      <c r="S86" s="3"/>
      <c r="T86" s="3"/>
      <c r="U86" s="3"/>
      <c r="V86" s="3"/>
      <c r="W86" s="3"/>
      <c r="X86" s="3"/>
      <c r="Y86" s="3"/>
      <c r="Z86" s="3"/>
      <c r="AA86" s="3"/>
      <c r="AB86" s="3"/>
      <c r="AI86" s="3"/>
      <c r="AN86" s="3"/>
      <c r="AO86" s="111"/>
      <c r="AP86" s="111"/>
      <c r="AQ86" s="111"/>
      <c r="AR86" s="111"/>
      <c r="AS86" s="112"/>
      <c r="AT86" s="112"/>
      <c r="AU86" s="112"/>
      <c r="AV86" s="112"/>
      <c r="AY86" s="3"/>
      <c r="AZ86" s="3"/>
      <c r="BA86" s="3"/>
      <c r="BB86" s="87"/>
      <c r="BC86" s="87"/>
      <c r="BD86" s="87"/>
      <c r="BE86" s="87"/>
      <c r="BF86" s="87"/>
      <c r="BG86" s="87"/>
      <c r="BH86" s="87"/>
      <c r="BI86" s="87"/>
      <c r="BK86" s="3"/>
      <c r="BL86" s="3"/>
      <c r="BM86" s="3"/>
      <c r="BN86" s="3"/>
      <c r="BO86" s="3"/>
      <c r="BP86" s="3"/>
      <c r="BQ86" s="3"/>
      <c r="BR86" s="3"/>
      <c r="BS86" s="3"/>
      <c r="BT86" s="3"/>
      <c r="BU86" s="3"/>
      <c r="BV86" s="3"/>
      <c r="CH86" s="1"/>
      <c r="CI86" s="1"/>
      <c r="CJ86" s="1"/>
      <c r="CK86" s="1"/>
      <c r="CL86" s="1"/>
      <c r="CM86" s="1"/>
      <c r="CN86" s="1"/>
      <c r="CO86" s="1"/>
      <c r="CP86" s="1"/>
      <c r="CQ86" s="1"/>
      <c r="CR86" s="1"/>
      <c r="CS86" s="1"/>
      <c r="CT86" s="1"/>
      <c r="CU86" s="1"/>
      <c r="CV86" s="1"/>
      <c r="CW86" s="1"/>
      <c r="CX86" s="1"/>
      <c r="CY86" s="1"/>
      <c r="CZ86" s="1"/>
      <c r="DA86" s="1"/>
      <c r="DB86" s="1"/>
    </row>
    <row r="87" spans="3:226" ht="10.5" customHeight="1" x14ac:dyDescent="0.25">
      <c r="C87" s="87"/>
      <c r="D87" s="87"/>
      <c r="E87" s="87"/>
      <c r="F87" s="87"/>
      <c r="G87" s="87"/>
      <c r="H87" s="87"/>
      <c r="I87" s="87"/>
      <c r="J87" s="115"/>
      <c r="K87" s="115"/>
      <c r="L87" s="115"/>
      <c r="M87" s="115"/>
      <c r="N87" s="3"/>
      <c r="O87" s="3"/>
      <c r="P87" s="3"/>
      <c r="R87" s="3"/>
      <c r="S87" s="3"/>
      <c r="T87" s="3"/>
      <c r="U87" s="3"/>
      <c r="V87" s="3"/>
      <c r="W87" s="3"/>
      <c r="X87" s="3"/>
      <c r="Y87" s="3"/>
      <c r="Z87" s="3"/>
      <c r="AA87" s="3"/>
      <c r="AB87" s="3"/>
      <c r="AI87" s="3"/>
      <c r="AN87" s="3"/>
      <c r="AO87" s="111"/>
      <c r="AP87" s="111"/>
      <c r="AQ87" s="111"/>
      <c r="AR87" s="111"/>
      <c r="AS87" s="112"/>
      <c r="AT87" s="112"/>
      <c r="AU87" s="112"/>
      <c r="AV87" s="112"/>
      <c r="AY87" s="3"/>
      <c r="AZ87" s="3"/>
      <c r="BA87" s="3"/>
      <c r="BB87" s="87"/>
      <c r="BC87" s="87"/>
      <c r="BD87" s="87"/>
      <c r="BE87" s="87"/>
      <c r="BF87" s="87"/>
      <c r="BG87" s="87"/>
      <c r="BH87" s="87"/>
      <c r="BI87" s="87"/>
      <c r="BK87" s="3"/>
      <c r="BL87" s="3"/>
      <c r="BM87" s="3"/>
      <c r="BN87" s="3"/>
      <c r="BO87" s="3"/>
      <c r="BP87" s="3"/>
      <c r="BQ87" s="3"/>
      <c r="BR87" s="3"/>
      <c r="BS87" s="3"/>
      <c r="BT87" s="3"/>
      <c r="BU87" s="3"/>
      <c r="BV87" s="3"/>
      <c r="CH87" s="1"/>
      <c r="CI87" s="1"/>
      <c r="CJ87" s="1"/>
      <c r="CK87" s="1"/>
      <c r="CL87" s="1"/>
      <c r="CM87" s="1"/>
      <c r="CN87" s="1"/>
      <c r="CO87" s="1"/>
      <c r="CP87" s="1"/>
      <c r="CQ87" s="1"/>
      <c r="CR87" s="1"/>
      <c r="CS87" s="1"/>
      <c r="CT87" s="1"/>
      <c r="CU87" s="1"/>
      <c r="CV87" s="1"/>
      <c r="CW87" s="1"/>
      <c r="CX87" s="1"/>
      <c r="CY87" s="1"/>
      <c r="CZ87" s="1"/>
      <c r="DA87" s="1"/>
      <c r="DB87" s="1"/>
    </row>
    <row r="88" spans="3:226" ht="10.5" customHeight="1" x14ac:dyDescent="0.25">
      <c r="C88" s="87" t="str">
        <f ca="1">OFFSET(TblClusterFunding[[#Headers],[Funded]],((ROWS(T$85:$AT91)-1)/2)+1,-2)</f>
        <v>WASH</v>
      </c>
      <c r="D88" s="87"/>
      <c r="E88" s="87"/>
      <c r="F88" s="87"/>
      <c r="G88" s="87"/>
      <c r="H88" s="87"/>
      <c r="I88" s="87"/>
      <c r="J88" s="115"/>
      <c r="K88" s="115"/>
      <c r="L88" s="115"/>
      <c r="M88" s="115"/>
      <c r="N88" s="3"/>
      <c r="O88" s="3"/>
      <c r="P88" s="3"/>
      <c r="R88" s="3"/>
      <c r="S88" s="3"/>
      <c r="T88" s="3"/>
      <c r="U88" s="3"/>
      <c r="V88" s="3"/>
      <c r="W88" s="3"/>
      <c r="X88" s="3"/>
      <c r="Y88" s="3"/>
      <c r="Z88" s="3"/>
      <c r="AA88" s="3"/>
      <c r="AB88" s="3"/>
      <c r="AI88" s="3"/>
      <c r="AN88" s="3"/>
      <c r="AO88" s="111">
        <f ca="1">OFFSET(TblClusterFunding[[#Headers],[Funded]],((ROWS(T$85:$AT91)-1)/2)+1,0)/1000000</f>
        <v>0</v>
      </c>
      <c r="AP88" s="111"/>
      <c r="AQ88" s="111"/>
      <c r="AR88" s="111"/>
      <c r="AS88" s="112">
        <f ca="1">OFFSET(TblClusterFunding[[#Headers],[Funded]],((ROWS(X$85:$AT91)-1)/2)+1,1)/1000000</f>
        <v>29.268215999999999</v>
      </c>
      <c r="AT88" s="112"/>
      <c r="AU88" s="112"/>
      <c r="AV88" s="112"/>
      <c r="AY88" s="3"/>
      <c r="AZ88" s="3"/>
      <c r="BA88" s="3"/>
      <c r="BB88" s="87" t="str">
        <f ca="1">OFFSET(funding!$N$1,((ROWS($AI$85:AX91)-1)/2)+1,0)</f>
        <v>Canada</v>
      </c>
      <c r="BC88" s="87"/>
      <c r="BD88" s="87"/>
      <c r="BE88" s="87"/>
      <c r="BF88" s="87"/>
      <c r="BG88" s="87"/>
      <c r="BH88" s="87"/>
      <c r="BI88" s="87"/>
      <c r="BK88" s="3"/>
      <c r="BL88" s="3"/>
      <c r="BM88" s="3"/>
      <c r="BN88" s="3"/>
      <c r="BO88" s="3"/>
      <c r="BP88" s="3"/>
      <c r="BQ88" s="3"/>
      <c r="BR88" s="3"/>
      <c r="BS88" s="3"/>
      <c r="BT88" s="3"/>
      <c r="BU88" s="3"/>
      <c r="BV88" s="3"/>
      <c r="CH88" s="1"/>
      <c r="CI88" s="1"/>
      <c r="CJ88" s="1"/>
      <c r="CK88" s="1"/>
      <c r="CL88" s="1"/>
      <c r="CM88" s="1"/>
      <c r="CN88" s="1"/>
      <c r="CO88" s="1"/>
      <c r="CP88" s="1"/>
      <c r="CQ88" s="1"/>
      <c r="CR88" s="1"/>
      <c r="CS88" s="1"/>
      <c r="CT88" s="1"/>
      <c r="CU88" s="1"/>
      <c r="CV88" s="1"/>
      <c r="CW88" s="1"/>
      <c r="CX88" s="1"/>
      <c r="CY88" s="1"/>
      <c r="CZ88" s="1"/>
      <c r="DA88" s="1"/>
      <c r="DB88" s="1"/>
    </row>
    <row r="89" spans="3:226" ht="10.5" customHeight="1" x14ac:dyDescent="0.25">
      <c r="C89" s="87"/>
      <c r="D89" s="87"/>
      <c r="E89" s="87"/>
      <c r="F89" s="87"/>
      <c r="G89" s="87"/>
      <c r="H89" s="87"/>
      <c r="I89" s="87"/>
      <c r="J89" s="115"/>
      <c r="K89" s="115"/>
      <c r="L89" s="115"/>
      <c r="M89" s="115"/>
      <c r="N89" s="3"/>
      <c r="O89" s="3"/>
      <c r="P89" s="3"/>
      <c r="R89" s="3"/>
      <c r="S89" s="3"/>
      <c r="T89" s="3"/>
      <c r="U89" s="3"/>
      <c r="V89" s="3"/>
      <c r="W89" s="3"/>
      <c r="X89" s="3"/>
      <c r="Y89" s="3"/>
      <c r="Z89" s="3"/>
      <c r="AA89" s="3"/>
      <c r="AB89" s="3"/>
      <c r="AI89" s="3"/>
      <c r="AN89" s="3"/>
      <c r="AO89" s="111"/>
      <c r="AP89" s="111"/>
      <c r="AQ89" s="111"/>
      <c r="AR89" s="111"/>
      <c r="AS89" s="112"/>
      <c r="AT89" s="112"/>
      <c r="AU89" s="112"/>
      <c r="AV89" s="112"/>
      <c r="AY89" s="3"/>
      <c r="AZ89" s="3"/>
      <c r="BA89" s="3"/>
      <c r="BB89" s="87"/>
      <c r="BC89" s="87"/>
      <c r="BD89" s="87"/>
      <c r="BE89" s="87"/>
      <c r="BF89" s="87"/>
      <c r="BG89" s="87"/>
      <c r="BH89" s="87"/>
      <c r="BI89" s="87"/>
      <c r="BK89" s="3"/>
      <c r="BQ89" s="3"/>
      <c r="BR89" s="3"/>
      <c r="BS89" s="3"/>
      <c r="BT89" s="3"/>
      <c r="BU89" s="3"/>
      <c r="BV89" s="3"/>
      <c r="CH89" s="1"/>
      <c r="CI89" s="1"/>
      <c r="CJ89" s="1"/>
      <c r="CK89" s="1"/>
      <c r="CL89" s="1"/>
      <c r="CM89" s="1"/>
      <c r="CN89" s="1"/>
      <c r="CO89" s="1"/>
      <c r="CP89" s="1"/>
      <c r="CQ89" s="1"/>
      <c r="CR89" s="1"/>
      <c r="CS89" s="1"/>
      <c r="CT89" s="1"/>
      <c r="CU89" s="1"/>
      <c r="CV89" s="1"/>
      <c r="CW89" s="1"/>
      <c r="CX89" s="1"/>
      <c r="CY89" s="1"/>
      <c r="CZ89" s="1"/>
      <c r="DA89" s="1"/>
      <c r="DB89" s="1"/>
    </row>
    <row r="90" spans="3:226" ht="10.5" customHeight="1" x14ac:dyDescent="0.25">
      <c r="C90" s="87"/>
      <c r="D90" s="87"/>
      <c r="E90" s="87"/>
      <c r="F90" s="87"/>
      <c r="G90" s="87"/>
      <c r="H90" s="87"/>
      <c r="I90" s="87"/>
      <c r="J90" s="115"/>
      <c r="K90" s="115"/>
      <c r="L90" s="115"/>
      <c r="M90" s="115"/>
      <c r="N90" s="3"/>
      <c r="O90" s="3"/>
      <c r="P90" s="3"/>
      <c r="R90" s="3"/>
      <c r="S90" s="3"/>
      <c r="T90" s="3"/>
      <c r="U90" s="3"/>
      <c r="V90" s="3"/>
      <c r="W90" s="3"/>
      <c r="X90" s="3"/>
      <c r="Y90" s="3"/>
      <c r="Z90" s="3"/>
      <c r="AA90" s="3"/>
      <c r="AB90" s="3"/>
      <c r="AI90" s="3"/>
      <c r="AN90" s="3"/>
      <c r="AO90" s="111"/>
      <c r="AP90" s="111"/>
      <c r="AQ90" s="111"/>
      <c r="AR90" s="111"/>
      <c r="AS90" s="112"/>
      <c r="AT90" s="112"/>
      <c r="AU90" s="112"/>
      <c r="AV90" s="112"/>
      <c r="AY90" s="3"/>
      <c r="AZ90" s="3"/>
      <c r="BA90" s="3"/>
      <c r="BB90" s="87"/>
      <c r="BC90" s="87"/>
      <c r="BD90" s="87"/>
      <c r="BE90" s="87"/>
      <c r="BF90" s="87"/>
      <c r="BG90" s="87"/>
      <c r="BH90" s="87"/>
      <c r="BI90" s="87"/>
      <c r="BK90" s="3"/>
      <c r="BQ90" s="3"/>
      <c r="BR90" s="3"/>
      <c r="BS90" s="3"/>
      <c r="BT90" s="3"/>
      <c r="BU90" s="3"/>
      <c r="BV90" s="3"/>
      <c r="CA90" s="27"/>
      <c r="CB90" s="27"/>
      <c r="CC90" s="27"/>
      <c r="CD90" s="27"/>
      <c r="CE90" s="107" t="s">
        <v>97</v>
      </c>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7"/>
      <c r="EL90" s="107"/>
      <c r="EM90" s="107"/>
      <c r="EN90" s="107"/>
      <c r="EO90" s="107"/>
      <c r="EP90" s="107"/>
      <c r="EQ90" s="107"/>
      <c r="ER90" s="107"/>
      <c r="ES90" s="107"/>
      <c r="ET90" s="107"/>
      <c r="EU90" s="107"/>
      <c r="EX90" s="27"/>
      <c r="EY90" s="27"/>
      <c r="EZ90" s="27"/>
      <c r="FA90" s="27"/>
      <c r="FB90" s="107" t="s">
        <v>100</v>
      </c>
      <c r="FC90" s="107"/>
      <c r="FD90" s="107"/>
      <c r="FE90" s="107"/>
      <c r="FF90" s="107"/>
      <c r="FG90" s="107"/>
      <c r="FH90" s="107"/>
      <c r="FI90" s="107"/>
      <c r="FJ90" s="107"/>
      <c r="FK90" s="107"/>
      <c r="FL90" s="107"/>
      <c r="FM90" s="107"/>
      <c r="FN90" s="107"/>
      <c r="FO90" s="107"/>
      <c r="FP90" s="107"/>
      <c r="FQ90" s="107"/>
      <c r="FR90" s="107"/>
      <c r="FS90" s="107"/>
      <c r="FT90" s="107"/>
      <c r="FU90" s="107"/>
      <c r="FV90" s="107"/>
      <c r="FW90" s="107"/>
      <c r="FX90" s="107"/>
      <c r="FY90" s="107"/>
      <c r="FZ90" s="107"/>
      <c r="GA90" s="107"/>
      <c r="GB90" s="107"/>
      <c r="GC90" s="107"/>
      <c r="GD90" s="107"/>
      <c r="GE90" s="107"/>
      <c r="GF90" s="107"/>
      <c r="GG90" s="107"/>
      <c r="GH90" s="107"/>
      <c r="GI90" s="107"/>
      <c r="GJ90" s="107"/>
      <c r="GK90" s="107"/>
      <c r="GL90" s="107"/>
      <c r="GM90" s="107"/>
      <c r="GN90" s="107"/>
      <c r="GO90" s="107"/>
      <c r="GP90" s="107"/>
      <c r="GQ90" s="107"/>
      <c r="GR90" s="107"/>
      <c r="GS90" s="107"/>
      <c r="GT90" s="107"/>
      <c r="GU90" s="107"/>
      <c r="GV90" s="107"/>
      <c r="GW90" s="107"/>
      <c r="GX90" s="107"/>
      <c r="GY90" s="107"/>
      <c r="GZ90" s="107"/>
      <c r="HA90" s="107"/>
      <c r="HB90" s="107"/>
      <c r="HC90" s="107"/>
      <c r="HD90" s="107"/>
      <c r="HE90" s="107"/>
      <c r="HF90" s="107"/>
      <c r="HG90" s="107"/>
      <c r="HH90" s="107"/>
      <c r="HI90" s="107"/>
      <c r="HJ90" s="107"/>
      <c r="HK90" s="107"/>
      <c r="HL90" s="107"/>
      <c r="HM90" s="107"/>
      <c r="HN90" s="107"/>
      <c r="HO90" s="107"/>
      <c r="HP90" s="107"/>
      <c r="HQ90" s="107"/>
      <c r="HR90" s="107"/>
    </row>
    <row r="91" spans="3:226" ht="10.5" customHeight="1" x14ac:dyDescent="0.25">
      <c r="C91" s="87" t="str">
        <f ca="1">OFFSET(TblClusterFunding[[#Headers],[Funded]],((ROWS(T$85:$AT93)-1)/2)+1,-2)</f>
        <v>Logistics</v>
      </c>
      <c r="D91" s="87"/>
      <c r="E91" s="87"/>
      <c r="F91" s="87"/>
      <c r="G91" s="87"/>
      <c r="H91" s="87"/>
      <c r="I91" s="87"/>
      <c r="J91" s="115"/>
      <c r="K91" s="115"/>
      <c r="L91" s="115"/>
      <c r="M91" s="115"/>
      <c r="N91" s="3"/>
      <c r="O91" s="3"/>
      <c r="P91" s="3"/>
      <c r="R91" s="3"/>
      <c r="S91" s="3"/>
      <c r="T91" s="3"/>
      <c r="U91" s="3"/>
      <c r="V91" s="3"/>
      <c r="W91" s="3"/>
      <c r="X91" s="3"/>
      <c r="Y91" s="3"/>
      <c r="Z91" s="3"/>
      <c r="AA91" s="3"/>
      <c r="AB91" s="3"/>
      <c r="AI91" s="3"/>
      <c r="AN91" s="3"/>
      <c r="AO91" s="111">
        <f ca="1">OFFSET(TblClusterFunding[[#Headers],[Funded]],((ROWS(T$85:$AT93)-1)/2)+1,0)/1000000</f>
        <v>1.5304279999999999</v>
      </c>
      <c r="AP91" s="111"/>
      <c r="AQ91" s="111"/>
      <c r="AR91" s="111"/>
      <c r="AS91" s="112">
        <f ca="1">OFFSET(TblClusterFunding[[#Headers],[Funded]],((ROWS(X$85:$AT93)-1)/2)+1,1)/1000000</f>
        <v>24.390347999999999</v>
      </c>
      <c r="AT91" s="112"/>
      <c r="AU91" s="112"/>
      <c r="AV91" s="112"/>
      <c r="AY91" s="3"/>
      <c r="AZ91" s="3"/>
      <c r="BA91" s="3"/>
      <c r="BB91" s="87" t="str">
        <f ca="1">OFFSET(funding!$N$1,((ROWS($AI$85:AX93)-1)/2)+1,0)</f>
        <v>Germany</v>
      </c>
      <c r="BC91" s="87"/>
      <c r="BD91" s="87"/>
      <c r="BE91" s="87"/>
      <c r="BF91" s="87"/>
      <c r="BG91" s="87"/>
      <c r="BH91" s="87"/>
      <c r="BI91" s="87"/>
      <c r="BK91" s="3"/>
      <c r="BQ91" s="3"/>
      <c r="BR91" s="3"/>
      <c r="BS91" s="3"/>
      <c r="BT91" s="3"/>
      <c r="BU91" s="3"/>
      <c r="BV91" s="3"/>
      <c r="BZ91" s="27"/>
      <c r="CA91" s="27"/>
      <c r="CB91" s="27"/>
      <c r="CC91" s="27"/>
      <c r="CD91" s="2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W91" s="27"/>
      <c r="EX91" s="27"/>
      <c r="EY91" s="27"/>
      <c r="EZ91" s="27"/>
      <c r="FA91" s="27"/>
      <c r="FB91" s="107"/>
      <c r="FC91" s="107"/>
      <c r="FD91" s="107"/>
      <c r="FE91" s="107"/>
      <c r="FF91" s="107"/>
      <c r="FG91" s="107"/>
      <c r="FH91" s="107"/>
      <c r="FI91" s="107"/>
      <c r="FJ91" s="107"/>
      <c r="FK91" s="107"/>
      <c r="FL91" s="107"/>
      <c r="FM91" s="107"/>
      <c r="FN91" s="107"/>
      <c r="FO91" s="107"/>
      <c r="FP91" s="107"/>
      <c r="FQ91" s="107"/>
      <c r="FR91" s="107"/>
      <c r="FS91" s="107"/>
      <c r="FT91" s="107"/>
      <c r="FU91" s="107"/>
      <c r="FV91" s="107"/>
      <c r="FW91" s="107"/>
      <c r="FX91" s="107"/>
      <c r="FY91" s="107"/>
      <c r="FZ91" s="107"/>
      <c r="GA91" s="107"/>
      <c r="GB91" s="107"/>
      <c r="GC91" s="107"/>
      <c r="GD91" s="107"/>
      <c r="GE91" s="107"/>
      <c r="GF91" s="107"/>
      <c r="GG91" s="107"/>
      <c r="GH91" s="107"/>
      <c r="GI91" s="107"/>
      <c r="GJ91" s="107"/>
      <c r="GK91" s="107"/>
      <c r="GL91" s="107"/>
      <c r="GM91" s="107"/>
      <c r="GN91" s="107"/>
      <c r="GO91" s="107"/>
      <c r="GP91" s="107"/>
      <c r="GQ91" s="107"/>
      <c r="GR91" s="107"/>
      <c r="GS91" s="107"/>
      <c r="GT91" s="107"/>
      <c r="GU91" s="107"/>
      <c r="GV91" s="107"/>
      <c r="GW91" s="107"/>
      <c r="GX91" s="107"/>
      <c r="GY91" s="107"/>
      <c r="GZ91" s="107"/>
      <c r="HA91" s="107"/>
      <c r="HB91" s="107"/>
      <c r="HC91" s="107"/>
      <c r="HD91" s="107"/>
      <c r="HE91" s="107"/>
      <c r="HF91" s="107"/>
      <c r="HG91" s="107"/>
      <c r="HH91" s="107"/>
      <c r="HI91" s="107"/>
      <c r="HJ91" s="107"/>
      <c r="HK91" s="107"/>
      <c r="HL91" s="107"/>
      <c r="HM91" s="107"/>
      <c r="HN91" s="107"/>
      <c r="HO91" s="107"/>
      <c r="HP91" s="107"/>
      <c r="HQ91" s="107"/>
      <c r="HR91" s="107"/>
    </row>
    <row r="92" spans="3:226" ht="10.5" customHeight="1" x14ac:dyDescent="0.25">
      <c r="C92" s="87"/>
      <c r="D92" s="87"/>
      <c r="E92" s="87"/>
      <c r="F92" s="87"/>
      <c r="G92" s="87"/>
      <c r="H92" s="87"/>
      <c r="I92" s="87"/>
      <c r="J92" s="115"/>
      <c r="K92" s="115"/>
      <c r="L92" s="115"/>
      <c r="M92" s="115"/>
      <c r="N92" s="3"/>
      <c r="O92" s="3"/>
      <c r="P92" s="3"/>
      <c r="R92" s="3"/>
      <c r="S92" s="3"/>
      <c r="T92" s="3"/>
      <c r="U92" s="3"/>
      <c r="V92" s="3"/>
      <c r="W92" s="3"/>
      <c r="X92" s="3"/>
      <c r="Y92" s="3"/>
      <c r="Z92" s="3"/>
      <c r="AA92" s="3"/>
      <c r="AB92" s="3"/>
      <c r="AI92" s="3"/>
      <c r="AN92" s="3"/>
      <c r="AO92" s="111"/>
      <c r="AP92" s="111"/>
      <c r="AQ92" s="111"/>
      <c r="AR92" s="111"/>
      <c r="AS92" s="112"/>
      <c r="AT92" s="112"/>
      <c r="AU92" s="112"/>
      <c r="AV92" s="112"/>
      <c r="AY92" s="3"/>
      <c r="AZ92" s="3"/>
      <c r="BA92" s="3"/>
      <c r="BB92" s="87"/>
      <c r="BC92" s="87"/>
      <c r="BD92" s="87"/>
      <c r="BE92" s="87"/>
      <c r="BF92" s="87"/>
      <c r="BG92" s="87"/>
      <c r="BH92" s="87"/>
      <c r="BI92" s="87"/>
      <c r="BK92" s="3"/>
      <c r="BQ92" s="3"/>
      <c r="BR92" s="3"/>
      <c r="BS92" s="3"/>
      <c r="BT92" s="3"/>
      <c r="BU92" s="3"/>
      <c r="BV92" s="3"/>
      <c r="BZ92" s="27"/>
      <c r="CA92" s="27"/>
      <c r="CB92" s="27"/>
      <c r="CC92" s="27"/>
      <c r="CD92" s="2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c r="DH92" s="107"/>
      <c r="DI92" s="107"/>
      <c r="DJ92" s="107"/>
      <c r="DK92" s="107"/>
      <c r="DL92" s="107"/>
      <c r="DM92" s="107"/>
      <c r="DN92" s="107"/>
      <c r="DO92" s="107"/>
      <c r="DP92" s="107"/>
      <c r="DQ92" s="107"/>
      <c r="DR92" s="107"/>
      <c r="DS92" s="107"/>
      <c r="DT92" s="107"/>
      <c r="DU92" s="107"/>
      <c r="DV92" s="107"/>
      <c r="DW92" s="107"/>
      <c r="DX92" s="107"/>
      <c r="DY92" s="107"/>
      <c r="DZ92" s="107"/>
      <c r="EA92" s="107"/>
      <c r="EB92" s="107"/>
      <c r="EC92" s="107"/>
      <c r="ED92" s="107"/>
      <c r="EE92" s="107"/>
      <c r="EF92" s="107"/>
      <c r="EG92" s="107"/>
      <c r="EH92" s="107"/>
      <c r="EI92" s="107"/>
      <c r="EJ92" s="107"/>
      <c r="EK92" s="107"/>
      <c r="EL92" s="107"/>
      <c r="EM92" s="107"/>
      <c r="EN92" s="107"/>
      <c r="EO92" s="107"/>
      <c r="EP92" s="107"/>
      <c r="EQ92" s="107"/>
      <c r="ER92" s="107"/>
      <c r="ES92" s="107"/>
      <c r="ET92" s="107"/>
      <c r="EU92" s="107"/>
      <c r="EW92" s="27"/>
      <c r="EX92" s="27"/>
      <c r="EY92" s="27"/>
      <c r="EZ92" s="27"/>
      <c r="FA92" s="27"/>
      <c r="FB92" s="107"/>
      <c r="FC92" s="107"/>
      <c r="FD92" s="107"/>
      <c r="FE92" s="107"/>
      <c r="FF92" s="107"/>
      <c r="FG92" s="107"/>
      <c r="FH92" s="107"/>
      <c r="FI92" s="107"/>
      <c r="FJ92" s="107"/>
      <c r="FK92" s="107"/>
      <c r="FL92" s="107"/>
      <c r="FM92" s="107"/>
      <c r="FN92" s="107"/>
      <c r="FO92" s="107"/>
      <c r="FP92" s="107"/>
      <c r="FQ92" s="107"/>
      <c r="FR92" s="107"/>
      <c r="FS92" s="107"/>
      <c r="FT92" s="107"/>
      <c r="FU92" s="107"/>
      <c r="FV92" s="107"/>
      <c r="FW92" s="107"/>
      <c r="FX92" s="107"/>
      <c r="FY92" s="107"/>
      <c r="FZ92" s="107"/>
      <c r="GA92" s="107"/>
      <c r="GB92" s="107"/>
      <c r="GC92" s="107"/>
      <c r="GD92" s="107"/>
      <c r="GE92" s="107"/>
      <c r="GF92" s="107"/>
      <c r="GG92" s="107"/>
      <c r="GH92" s="107"/>
      <c r="GI92" s="107"/>
      <c r="GJ92" s="107"/>
      <c r="GK92" s="107"/>
      <c r="GL92" s="107"/>
      <c r="GM92" s="107"/>
      <c r="GN92" s="107"/>
      <c r="GO92" s="107"/>
      <c r="GP92" s="107"/>
      <c r="GQ92" s="107"/>
      <c r="GR92" s="107"/>
      <c r="GS92" s="107"/>
      <c r="GT92" s="107"/>
      <c r="GU92" s="107"/>
      <c r="GV92" s="107"/>
      <c r="GW92" s="107"/>
      <c r="GX92" s="107"/>
      <c r="GY92" s="107"/>
      <c r="GZ92" s="107"/>
      <c r="HA92" s="107"/>
      <c r="HB92" s="107"/>
      <c r="HC92" s="107"/>
      <c r="HD92" s="107"/>
      <c r="HE92" s="107"/>
      <c r="HF92" s="107"/>
      <c r="HG92" s="107"/>
      <c r="HH92" s="107"/>
      <c r="HI92" s="107"/>
      <c r="HJ92" s="107"/>
      <c r="HK92" s="107"/>
      <c r="HL92" s="107"/>
      <c r="HM92" s="107"/>
      <c r="HN92" s="107"/>
      <c r="HO92" s="107"/>
      <c r="HP92" s="107"/>
      <c r="HQ92" s="107"/>
      <c r="HR92" s="107"/>
    </row>
    <row r="93" spans="3:226" ht="10.5" customHeight="1" x14ac:dyDescent="0.25">
      <c r="C93" s="87"/>
      <c r="D93" s="87"/>
      <c r="E93" s="87"/>
      <c r="F93" s="87"/>
      <c r="G93" s="87"/>
      <c r="H93" s="87"/>
      <c r="I93" s="87"/>
      <c r="J93" s="115"/>
      <c r="K93" s="115"/>
      <c r="L93" s="115"/>
      <c r="M93" s="115"/>
      <c r="N93" s="3"/>
      <c r="O93" s="3"/>
      <c r="P93" s="3"/>
      <c r="R93" s="3"/>
      <c r="S93" s="3"/>
      <c r="T93" s="3"/>
      <c r="U93" s="3"/>
      <c r="V93" s="3"/>
      <c r="W93" s="3"/>
      <c r="X93" s="3"/>
      <c r="Y93" s="3"/>
      <c r="Z93" s="3"/>
      <c r="AA93" s="3"/>
      <c r="AB93" s="3"/>
      <c r="AI93" s="3"/>
      <c r="AN93" s="3"/>
      <c r="AO93" s="111"/>
      <c r="AP93" s="111"/>
      <c r="AQ93" s="111"/>
      <c r="AR93" s="111"/>
      <c r="AS93" s="112"/>
      <c r="AT93" s="112"/>
      <c r="AU93" s="112"/>
      <c r="AV93" s="112"/>
      <c r="AY93" s="3"/>
      <c r="AZ93" s="3"/>
      <c r="BA93" s="3"/>
      <c r="BB93" s="87"/>
      <c r="BC93" s="87"/>
      <c r="BD93" s="87"/>
      <c r="BE93" s="87"/>
      <c r="BF93" s="87"/>
      <c r="BG93" s="87"/>
      <c r="BH93" s="87"/>
      <c r="BI93" s="87"/>
      <c r="BK93" s="3"/>
      <c r="BQ93" s="3"/>
      <c r="BR93" s="3"/>
      <c r="BS93" s="3"/>
      <c r="BT93" s="3"/>
      <c r="BU93" s="3"/>
      <c r="BV93" s="3"/>
      <c r="BZ93" s="3"/>
      <c r="CA93" s="3"/>
      <c r="CB93" s="3"/>
      <c r="CC93" s="3"/>
      <c r="CD93" s="3"/>
      <c r="CE93" s="3"/>
      <c r="CF93" s="3"/>
      <c r="CG93" s="3"/>
      <c r="EW93" s="3"/>
      <c r="EX93" s="3"/>
      <c r="EY93" s="3"/>
      <c r="EZ93" s="3"/>
      <c r="FA93" s="3"/>
      <c r="FB93" s="3"/>
      <c r="FC93" s="3"/>
      <c r="FD93" s="3"/>
      <c r="FE93"/>
      <c r="FF93"/>
      <c r="FG93"/>
      <c r="FH93"/>
      <c r="FI93"/>
      <c r="FJ93"/>
      <c r="FK93"/>
      <c r="FL93"/>
      <c r="FM93"/>
      <c r="FN93"/>
      <c r="FO93"/>
      <c r="FP93"/>
      <c r="FQ93"/>
      <c r="FR93"/>
      <c r="FS93"/>
      <c r="FT93"/>
      <c r="FU93"/>
      <c r="FV93"/>
      <c r="FW93"/>
      <c r="FX93"/>
      <c r="FY93"/>
    </row>
    <row r="94" spans="3:226" ht="10.5" customHeight="1" x14ac:dyDescent="0.25">
      <c r="C94" s="87" t="str">
        <f ca="1">OFFSET(TblClusterFunding[[#Headers],[Funded]],((ROWS(T$85:$AT95)-1)/2)+1,-2)</f>
        <v>Early Recovery</v>
      </c>
      <c r="D94" s="87"/>
      <c r="E94" s="87"/>
      <c r="F94" s="87"/>
      <c r="G94" s="87"/>
      <c r="H94" s="87"/>
      <c r="I94" s="87"/>
      <c r="J94" s="115"/>
      <c r="K94" s="115"/>
      <c r="L94" s="115"/>
      <c r="M94" s="115"/>
      <c r="N94" s="3"/>
      <c r="O94" s="3"/>
      <c r="P94" s="3"/>
      <c r="R94" s="3"/>
      <c r="S94" s="3"/>
      <c r="T94" s="3"/>
      <c r="U94" s="3"/>
      <c r="V94" s="3"/>
      <c r="W94" s="3"/>
      <c r="X94" s="3"/>
      <c r="Y94" s="3"/>
      <c r="Z94" s="3"/>
      <c r="AA94" s="3"/>
      <c r="AB94" s="3"/>
      <c r="AI94" s="3"/>
      <c r="AN94" s="3"/>
      <c r="AO94" s="111">
        <f ca="1">OFFSET(TblClusterFunding[[#Headers],[Funded]],((ROWS(T$85:$AT95)-1)/2)+1,0)/1000000</f>
        <v>0</v>
      </c>
      <c r="AP94" s="111"/>
      <c r="AQ94" s="111"/>
      <c r="AR94" s="111"/>
      <c r="AS94" s="112">
        <f ca="1">OFFSET(TblClusterFunding[[#Headers],[Funded]],((ROWS(X$85:$AT95)-1)/2)+1,1)/1000000</f>
        <v>19.283394999999999</v>
      </c>
      <c r="AT94" s="112"/>
      <c r="AU94" s="112"/>
      <c r="AV94" s="112"/>
      <c r="AY94" s="3"/>
      <c r="AZ94" s="3"/>
      <c r="BA94" s="3"/>
      <c r="BB94" s="87" t="str">
        <f ca="1">OFFSET(funding!$N$1,((ROWS($AI$85:AX95)-1)/2)+1,0)</f>
        <v>Australia</v>
      </c>
      <c r="BC94" s="87"/>
      <c r="BD94" s="87"/>
      <c r="BE94" s="87"/>
      <c r="BF94" s="87"/>
      <c r="BG94" s="87"/>
      <c r="BH94" s="87"/>
      <c r="BI94" s="87"/>
      <c r="BK94" s="3"/>
      <c r="BQ94" s="3"/>
      <c r="BR94" s="3"/>
      <c r="BS94" s="3"/>
      <c r="BT94" s="3"/>
      <c r="BU94" s="3"/>
      <c r="BV94" s="3"/>
      <c r="BZ94" s="108" t="s">
        <v>68</v>
      </c>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Y94" s="106" t="str">
        <f>clusters!D7</f>
        <v>Lorem ipsum dolor sit amet, consectetur adipisicing elit, sed do ejusmod tempor incididunt ut labore et dolore magna aliqua.</v>
      </c>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06"/>
      <c r="ER94" s="106"/>
      <c r="ES94" s="106"/>
      <c r="ET94" s="106"/>
      <c r="EU94" s="106"/>
      <c r="EW94" s="108" t="s">
        <v>68</v>
      </c>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c r="FV94" s="106" t="str">
        <f>clusters!H7</f>
        <v>Lorem ipsum dolor sit amet, consectetur adipisicing elit, sed do ejusmod tempor incididunt ut labore et dolore magna aliqua.</v>
      </c>
      <c r="FW94" s="106"/>
      <c r="FX94" s="106"/>
      <c r="FY94" s="106"/>
      <c r="FZ94" s="106"/>
      <c r="GA94" s="106"/>
      <c r="GB94" s="106"/>
      <c r="GC94" s="106"/>
      <c r="GD94" s="106"/>
      <c r="GE94" s="106"/>
      <c r="GF94" s="106"/>
      <c r="GG94" s="106"/>
      <c r="GH94" s="106"/>
      <c r="GI94" s="106"/>
      <c r="GJ94" s="106"/>
      <c r="GK94" s="106"/>
      <c r="GL94" s="106"/>
      <c r="GM94" s="106"/>
      <c r="GN94" s="106"/>
      <c r="GO94" s="106"/>
      <c r="GP94" s="106"/>
      <c r="GQ94" s="106"/>
      <c r="GR94" s="106"/>
      <c r="GS94" s="106"/>
      <c r="GT94" s="106"/>
      <c r="GU94" s="106"/>
      <c r="GV94" s="106"/>
      <c r="GW94" s="106"/>
      <c r="GX94" s="106"/>
      <c r="GY94" s="106"/>
      <c r="GZ94" s="106"/>
      <c r="HA94" s="106"/>
      <c r="HB94" s="106"/>
      <c r="HC94" s="106"/>
      <c r="HD94" s="106"/>
      <c r="HE94" s="106"/>
      <c r="HF94" s="106"/>
      <c r="HG94" s="106"/>
      <c r="HH94" s="106"/>
      <c r="HI94" s="106"/>
      <c r="HJ94" s="106"/>
      <c r="HK94" s="106"/>
      <c r="HL94" s="106"/>
      <c r="HM94" s="106"/>
      <c r="HN94" s="106"/>
      <c r="HO94" s="106"/>
      <c r="HP94" s="106"/>
      <c r="HQ94" s="106"/>
      <c r="HR94" s="106"/>
    </row>
    <row r="95" spans="3:226" ht="10.5" customHeight="1" x14ac:dyDescent="0.25">
      <c r="C95" s="87"/>
      <c r="D95" s="87"/>
      <c r="E95" s="87"/>
      <c r="F95" s="87"/>
      <c r="G95" s="87"/>
      <c r="H95" s="87"/>
      <c r="I95" s="87"/>
      <c r="J95" s="115"/>
      <c r="K95" s="115"/>
      <c r="L95" s="115"/>
      <c r="M95" s="115"/>
      <c r="N95" s="3"/>
      <c r="O95" s="3"/>
      <c r="P95" s="3"/>
      <c r="R95" s="3"/>
      <c r="S95" s="3"/>
      <c r="T95" s="3"/>
      <c r="U95" s="3"/>
      <c r="V95" s="3"/>
      <c r="W95" s="3"/>
      <c r="X95" s="3"/>
      <c r="Y95" s="3"/>
      <c r="Z95" s="3"/>
      <c r="AA95" s="3"/>
      <c r="AB95" s="3"/>
      <c r="AI95" s="3"/>
      <c r="AN95" s="3"/>
      <c r="AO95" s="111"/>
      <c r="AP95" s="111"/>
      <c r="AQ95" s="111"/>
      <c r="AR95" s="111"/>
      <c r="AS95" s="112"/>
      <c r="AT95" s="112"/>
      <c r="AU95" s="112"/>
      <c r="AV95" s="112"/>
      <c r="AY95" s="3"/>
      <c r="AZ95" s="3"/>
      <c r="BA95" s="3"/>
      <c r="BB95" s="87"/>
      <c r="BC95" s="87"/>
      <c r="BD95" s="87"/>
      <c r="BE95" s="87"/>
      <c r="BF95" s="87"/>
      <c r="BG95" s="87"/>
      <c r="BH95" s="87"/>
      <c r="BI95" s="87"/>
      <c r="BK95" s="3"/>
      <c r="BQ95" s="3"/>
      <c r="BR95" s="3"/>
      <c r="BS95" s="3"/>
      <c r="BT95" s="3"/>
      <c r="BU95" s="3"/>
      <c r="BV95" s="3"/>
      <c r="BZ95" s="108"/>
      <c r="CA95" s="108"/>
      <c r="CB95" s="108"/>
      <c r="CC95" s="108"/>
      <c r="CD95" s="108"/>
      <c r="CE95" s="108"/>
      <c r="CF95" s="108"/>
      <c r="CG95" s="108"/>
      <c r="CH95" s="108"/>
      <c r="CI95" s="108"/>
      <c r="CJ95" s="108"/>
      <c r="CK95" s="108"/>
      <c r="CL95" s="108"/>
      <c r="CM95" s="108"/>
      <c r="CN95" s="108"/>
      <c r="CO95" s="108"/>
      <c r="CP95" s="108"/>
      <c r="CQ95" s="108"/>
      <c r="CR95" s="108"/>
      <c r="CS95" s="108"/>
      <c r="CT95" s="108"/>
      <c r="CU95" s="108"/>
      <c r="CV95" s="108"/>
      <c r="CW95" s="108"/>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c r="FV95" s="106"/>
      <c r="FW95" s="106"/>
      <c r="FX95" s="106"/>
      <c r="FY95" s="106"/>
      <c r="FZ95" s="106"/>
      <c r="GA95" s="106"/>
      <c r="GB95" s="106"/>
      <c r="GC95" s="106"/>
      <c r="GD95" s="106"/>
      <c r="GE95" s="106"/>
      <c r="GF95" s="106"/>
      <c r="GG95" s="106"/>
      <c r="GH95" s="106"/>
      <c r="GI95" s="106"/>
      <c r="GJ95" s="106"/>
      <c r="GK95" s="106"/>
      <c r="GL95" s="106"/>
      <c r="GM95" s="106"/>
      <c r="GN95" s="106"/>
      <c r="GO95" s="106"/>
      <c r="GP95" s="106"/>
      <c r="GQ95" s="106"/>
      <c r="GR95" s="106"/>
      <c r="GS95" s="106"/>
      <c r="GT95" s="106"/>
      <c r="GU95" s="106"/>
      <c r="GV95" s="106"/>
      <c r="GW95" s="106"/>
      <c r="GX95" s="106"/>
      <c r="GY95" s="106"/>
      <c r="GZ95" s="106"/>
      <c r="HA95" s="106"/>
      <c r="HB95" s="106"/>
      <c r="HC95" s="106"/>
      <c r="HD95" s="106"/>
      <c r="HE95" s="106"/>
      <c r="HF95" s="106"/>
      <c r="HG95" s="106"/>
      <c r="HH95" s="106"/>
      <c r="HI95" s="106"/>
      <c r="HJ95" s="106"/>
      <c r="HK95" s="106"/>
      <c r="HL95" s="106"/>
      <c r="HM95" s="106"/>
      <c r="HN95" s="106"/>
      <c r="HO95" s="106"/>
      <c r="HP95" s="106"/>
      <c r="HQ95" s="106"/>
      <c r="HR95" s="106"/>
    </row>
    <row r="96" spans="3:226" ht="10.5" customHeight="1" x14ac:dyDescent="0.25">
      <c r="C96" s="87"/>
      <c r="D96" s="87"/>
      <c r="E96" s="87"/>
      <c r="F96" s="87"/>
      <c r="G96" s="87"/>
      <c r="H96" s="87"/>
      <c r="I96" s="87"/>
      <c r="J96" s="115"/>
      <c r="K96" s="115"/>
      <c r="L96" s="115"/>
      <c r="M96" s="115"/>
      <c r="N96" s="3"/>
      <c r="O96" s="3"/>
      <c r="P96" s="3"/>
      <c r="R96" s="3"/>
      <c r="S96" s="3"/>
      <c r="T96" s="3"/>
      <c r="U96" s="3"/>
      <c r="V96" s="3"/>
      <c r="W96" s="3"/>
      <c r="X96" s="3"/>
      <c r="Y96" s="3"/>
      <c r="Z96" s="3"/>
      <c r="AA96" s="3"/>
      <c r="AB96" s="3"/>
      <c r="AI96" s="3"/>
      <c r="AN96" s="3"/>
      <c r="AO96" s="111"/>
      <c r="AP96" s="111"/>
      <c r="AQ96" s="111"/>
      <c r="AR96" s="111"/>
      <c r="AS96" s="112"/>
      <c r="AT96" s="112"/>
      <c r="AU96" s="112"/>
      <c r="AV96" s="112"/>
      <c r="AY96" s="3"/>
      <c r="AZ96" s="3"/>
      <c r="BA96" s="3"/>
      <c r="BB96" s="87"/>
      <c r="BC96" s="87"/>
      <c r="BD96" s="87"/>
      <c r="BE96" s="87"/>
      <c r="BF96" s="87"/>
      <c r="BG96" s="87"/>
      <c r="BH96" s="87"/>
      <c r="BI96" s="87"/>
      <c r="BK96" s="3"/>
      <c r="BQ96" s="3"/>
      <c r="BR96" s="3"/>
      <c r="BS96" s="3"/>
      <c r="BT96" s="3"/>
      <c r="BU96" s="3"/>
      <c r="BV96" s="3"/>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c r="CV96" s="108"/>
      <c r="CW96" s="108"/>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c r="FV96" s="106"/>
      <c r="FW96" s="106"/>
      <c r="FX96" s="106"/>
      <c r="FY96" s="106"/>
      <c r="FZ96" s="106"/>
      <c r="GA96" s="106"/>
      <c r="GB96" s="106"/>
      <c r="GC96" s="106"/>
      <c r="GD96" s="106"/>
      <c r="GE96" s="106"/>
      <c r="GF96" s="106"/>
      <c r="GG96" s="106"/>
      <c r="GH96" s="106"/>
      <c r="GI96" s="106"/>
      <c r="GJ96" s="106"/>
      <c r="GK96" s="106"/>
      <c r="GL96" s="106"/>
      <c r="GM96" s="106"/>
      <c r="GN96" s="106"/>
      <c r="GO96" s="106"/>
      <c r="GP96" s="106"/>
      <c r="GQ96" s="106"/>
      <c r="GR96" s="106"/>
      <c r="GS96" s="106"/>
      <c r="GT96" s="106"/>
      <c r="GU96" s="106"/>
      <c r="GV96" s="106"/>
      <c r="GW96" s="106"/>
      <c r="GX96" s="106"/>
      <c r="GY96" s="106"/>
      <c r="GZ96" s="106"/>
      <c r="HA96" s="106"/>
      <c r="HB96" s="106"/>
      <c r="HC96" s="106"/>
      <c r="HD96" s="106"/>
      <c r="HE96" s="106"/>
      <c r="HF96" s="106"/>
      <c r="HG96" s="106"/>
      <c r="HH96" s="106"/>
      <c r="HI96" s="106"/>
      <c r="HJ96" s="106"/>
      <c r="HK96" s="106"/>
      <c r="HL96" s="106"/>
      <c r="HM96" s="106"/>
      <c r="HN96" s="106"/>
      <c r="HO96" s="106"/>
      <c r="HP96" s="106"/>
      <c r="HQ96" s="106"/>
      <c r="HR96" s="106"/>
    </row>
    <row r="97" spans="3:226" ht="10.5" customHeight="1" x14ac:dyDescent="0.25">
      <c r="C97" s="87" t="str">
        <f ca="1">OFFSET(TblClusterFunding[[#Headers],[Funded]],((ROWS(T$85:$AT97)-1)/2)+1,-2)</f>
        <v>Health</v>
      </c>
      <c r="D97" s="87"/>
      <c r="E97" s="87"/>
      <c r="F97" s="87"/>
      <c r="G97" s="87"/>
      <c r="H97" s="87"/>
      <c r="I97" s="87"/>
      <c r="J97" s="115"/>
      <c r="K97" s="115"/>
      <c r="L97" s="115"/>
      <c r="M97" s="115"/>
      <c r="N97" s="3"/>
      <c r="O97" s="3"/>
      <c r="P97" s="3"/>
      <c r="R97" s="3"/>
      <c r="S97" s="3"/>
      <c r="T97" s="3"/>
      <c r="U97" s="3"/>
      <c r="V97" s="3"/>
      <c r="W97" s="3"/>
      <c r="X97" s="3"/>
      <c r="Y97" s="3"/>
      <c r="Z97" s="3"/>
      <c r="AA97" s="3"/>
      <c r="AB97" s="3"/>
      <c r="AI97" s="3"/>
      <c r="AN97" s="3"/>
      <c r="AO97" s="111">
        <f ca="1">OFFSET(TblClusterFunding[[#Headers],[Funded]],((ROWS(T$85:$AT97)-1)/2)+1,0)/1000000</f>
        <v>0</v>
      </c>
      <c r="AP97" s="111"/>
      <c r="AQ97" s="111"/>
      <c r="AR97" s="111"/>
      <c r="AS97" s="112">
        <f ca="1">OFFSET(TblClusterFunding[[#Headers],[Funded]],((ROWS(X$85:$AT97)-1)/2)+1,1)/1000000</f>
        <v>15.625090999999999</v>
      </c>
      <c r="AT97" s="112"/>
      <c r="AU97" s="112"/>
      <c r="AV97" s="112"/>
      <c r="AY97" s="3"/>
      <c r="AZ97" s="3"/>
      <c r="BA97" s="3"/>
      <c r="BB97" s="87" t="str">
        <f ca="1">OFFSET(funding!$N$1,((ROWS($AI$85:AX97)-1)/2)+1,0)</f>
        <v>European Commission</v>
      </c>
      <c r="BC97" s="87"/>
      <c r="BD97" s="87"/>
      <c r="BE97" s="87"/>
      <c r="BF97" s="87"/>
      <c r="BG97" s="87"/>
      <c r="BH97" s="87"/>
      <c r="BI97" s="87"/>
      <c r="BK97" s="3"/>
      <c r="BQ97" s="3"/>
      <c r="BR97" s="3"/>
      <c r="BS97" s="3"/>
      <c r="BT97" s="3"/>
      <c r="BU97" s="3"/>
      <c r="BV97" s="3"/>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06"/>
      <c r="ER97" s="106"/>
      <c r="ES97" s="106"/>
      <c r="ET97" s="106"/>
      <c r="EU97" s="106"/>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c r="FV97" s="106"/>
      <c r="FW97" s="106"/>
      <c r="FX97" s="106"/>
      <c r="FY97" s="106"/>
      <c r="FZ97" s="106"/>
      <c r="GA97" s="106"/>
      <c r="GB97" s="106"/>
      <c r="GC97" s="106"/>
      <c r="GD97" s="106"/>
      <c r="GE97" s="106"/>
      <c r="GF97" s="106"/>
      <c r="GG97" s="106"/>
      <c r="GH97" s="106"/>
      <c r="GI97" s="106"/>
      <c r="GJ97" s="106"/>
      <c r="GK97" s="106"/>
      <c r="GL97" s="106"/>
      <c r="GM97" s="106"/>
      <c r="GN97" s="106"/>
      <c r="GO97" s="106"/>
      <c r="GP97" s="106"/>
      <c r="GQ97" s="106"/>
      <c r="GR97" s="106"/>
      <c r="GS97" s="106"/>
      <c r="GT97" s="106"/>
      <c r="GU97" s="106"/>
      <c r="GV97" s="106"/>
      <c r="GW97" s="106"/>
      <c r="GX97" s="106"/>
      <c r="GY97" s="106"/>
      <c r="GZ97" s="106"/>
      <c r="HA97" s="106"/>
      <c r="HB97" s="106"/>
      <c r="HC97" s="106"/>
      <c r="HD97" s="106"/>
      <c r="HE97" s="106"/>
      <c r="HF97" s="106"/>
      <c r="HG97" s="106"/>
      <c r="HH97" s="106"/>
      <c r="HI97" s="106"/>
      <c r="HJ97" s="106"/>
      <c r="HK97" s="106"/>
      <c r="HL97" s="106"/>
      <c r="HM97" s="106"/>
      <c r="HN97" s="106"/>
      <c r="HO97" s="106"/>
      <c r="HP97" s="106"/>
      <c r="HQ97" s="106"/>
      <c r="HR97" s="106"/>
    </row>
    <row r="98" spans="3:226" ht="10.5" customHeight="1" x14ac:dyDescent="0.25">
      <c r="C98" s="87"/>
      <c r="D98" s="87"/>
      <c r="E98" s="87"/>
      <c r="F98" s="87"/>
      <c r="G98" s="87"/>
      <c r="H98" s="87"/>
      <c r="I98" s="87"/>
      <c r="J98" s="115"/>
      <c r="K98" s="115"/>
      <c r="L98" s="115"/>
      <c r="M98" s="115"/>
      <c r="N98" s="3"/>
      <c r="O98" s="3"/>
      <c r="P98" s="3"/>
      <c r="R98" s="3"/>
      <c r="S98" s="3"/>
      <c r="T98" s="3"/>
      <c r="U98" s="3"/>
      <c r="V98" s="3"/>
      <c r="W98" s="3"/>
      <c r="X98" s="3"/>
      <c r="Y98" s="3"/>
      <c r="Z98" s="3"/>
      <c r="AA98" s="3"/>
      <c r="AB98" s="3"/>
      <c r="AI98" s="3"/>
      <c r="AN98" s="3"/>
      <c r="AO98" s="111"/>
      <c r="AP98" s="111"/>
      <c r="AQ98" s="111"/>
      <c r="AR98" s="111"/>
      <c r="AS98" s="112"/>
      <c r="AT98" s="112"/>
      <c r="AU98" s="112"/>
      <c r="AV98" s="112"/>
      <c r="AY98" s="3"/>
      <c r="AZ98" s="3"/>
      <c r="BA98" s="3"/>
      <c r="BB98" s="87"/>
      <c r="BC98" s="87"/>
      <c r="BD98" s="87"/>
      <c r="BE98" s="87"/>
      <c r="BF98" s="87"/>
      <c r="BG98" s="87"/>
      <c r="BH98" s="87"/>
      <c r="BI98" s="87"/>
      <c r="BK98" s="3"/>
      <c r="BQ98" s="3"/>
      <c r="BR98" s="3"/>
      <c r="BS98" s="3"/>
      <c r="BT98" s="3"/>
      <c r="BU98" s="3"/>
      <c r="BV98" s="3"/>
      <c r="BZ98" s="96">
        <f>EW15</f>
        <v>0.65</v>
      </c>
      <c r="CA98" s="96"/>
      <c r="CB98" s="96"/>
      <c r="CC98" s="96"/>
      <c r="CD98" s="96"/>
      <c r="CE98" s="96"/>
      <c r="CF98" s="96"/>
      <c r="CG98" s="96"/>
      <c r="CH98" s="96"/>
      <c r="CI98" s="96"/>
      <c r="CJ98" s="96"/>
      <c r="CK98" s="96"/>
      <c r="CL98" s="96">
        <f>FI98</f>
        <v>0.8125</v>
      </c>
      <c r="CM98" s="96"/>
      <c r="CN98" s="96"/>
      <c r="CO98" s="96"/>
      <c r="CP98" s="96"/>
      <c r="CQ98" s="96"/>
      <c r="CR98" s="96"/>
      <c r="CS98" s="96"/>
      <c r="CT98" s="96"/>
      <c r="CU98" s="96"/>
      <c r="CV98" s="96"/>
      <c r="CW98" s="96"/>
      <c r="CY98" s="101" t="s">
        <v>74</v>
      </c>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t="s">
        <v>75</v>
      </c>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W98" s="96">
        <f>clusters!H2/clusters!H3</f>
        <v>0.65</v>
      </c>
      <c r="EX98" s="96"/>
      <c r="EY98" s="96"/>
      <c r="EZ98" s="96"/>
      <c r="FA98" s="96"/>
      <c r="FB98" s="96"/>
      <c r="FC98" s="96"/>
      <c r="FD98" s="96"/>
      <c r="FE98" s="96"/>
      <c r="FF98" s="96"/>
      <c r="FG98" s="96"/>
      <c r="FH98" s="96"/>
      <c r="FI98" s="96">
        <f>clusters!H2/clusters!H5</f>
        <v>0.8125</v>
      </c>
      <c r="FJ98" s="96"/>
      <c r="FK98" s="96"/>
      <c r="FL98" s="96"/>
      <c r="FM98" s="96"/>
      <c r="FN98" s="96"/>
      <c r="FO98" s="96"/>
      <c r="FP98" s="96"/>
      <c r="FQ98" s="96"/>
      <c r="FR98" s="96"/>
      <c r="FS98" s="96"/>
      <c r="FT98" s="96"/>
      <c r="FU98"/>
      <c r="FV98" s="101" t="s">
        <v>74</v>
      </c>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t="s">
        <v>75</v>
      </c>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row>
    <row r="99" spans="3:226" ht="10.5" customHeight="1" x14ac:dyDescent="0.25">
      <c r="C99" s="87"/>
      <c r="D99" s="87"/>
      <c r="E99" s="87"/>
      <c r="F99" s="87"/>
      <c r="G99" s="87"/>
      <c r="H99" s="87"/>
      <c r="I99" s="87"/>
      <c r="J99" s="115"/>
      <c r="K99" s="115"/>
      <c r="L99" s="115"/>
      <c r="M99" s="115"/>
      <c r="N99" s="3"/>
      <c r="O99" s="3"/>
      <c r="P99" s="3"/>
      <c r="R99" s="3"/>
      <c r="S99" s="3"/>
      <c r="T99" s="3"/>
      <c r="U99" s="3"/>
      <c r="V99" s="3"/>
      <c r="W99" s="3"/>
      <c r="X99" s="3"/>
      <c r="Y99" s="3"/>
      <c r="Z99" s="3"/>
      <c r="AA99" s="3"/>
      <c r="AB99" s="3"/>
      <c r="AI99" s="3"/>
      <c r="AN99" s="3"/>
      <c r="AO99" s="111"/>
      <c r="AP99" s="111"/>
      <c r="AQ99" s="111"/>
      <c r="AR99" s="111"/>
      <c r="AS99" s="112"/>
      <c r="AT99" s="112"/>
      <c r="AU99" s="112"/>
      <c r="AV99" s="112"/>
      <c r="AY99" s="3"/>
      <c r="AZ99" s="3"/>
      <c r="BA99" s="3"/>
      <c r="BB99" s="87"/>
      <c r="BC99" s="87"/>
      <c r="BD99" s="87"/>
      <c r="BE99" s="87"/>
      <c r="BF99" s="87"/>
      <c r="BG99" s="87"/>
      <c r="BH99" s="87"/>
      <c r="BI99" s="87"/>
      <c r="BK99" s="3"/>
      <c r="BQ99" s="3"/>
      <c r="BR99" s="3"/>
      <c r="BS99" s="3"/>
      <c r="BT99" s="3"/>
      <c r="BU99" s="3"/>
      <c r="BV99" s="3"/>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c r="FV99" s="101"/>
      <c r="FW99" s="101"/>
      <c r="FX99" s="101"/>
      <c r="FY99" s="101"/>
      <c r="FZ99" s="101"/>
      <c r="GA99" s="101"/>
      <c r="GB99" s="101"/>
      <c r="GC99" s="101"/>
      <c r="GD99" s="101"/>
      <c r="GE99" s="101"/>
      <c r="GF99" s="101"/>
      <c r="GG99" s="101"/>
      <c r="GH99" s="101"/>
      <c r="GI99" s="101"/>
      <c r="GJ99" s="101"/>
      <c r="GK99" s="101"/>
      <c r="GL99" s="101"/>
      <c r="GM99" s="101"/>
      <c r="GN99" s="101"/>
      <c r="GO99" s="101"/>
      <c r="GP99" s="101"/>
      <c r="GQ99" s="101"/>
      <c r="GR99" s="101"/>
      <c r="GS99" s="101"/>
      <c r="GT99" s="101"/>
      <c r="GU99" s="101"/>
      <c r="GV99" s="101"/>
      <c r="GW99" s="101"/>
      <c r="GX99" s="101"/>
      <c r="GY99" s="101"/>
      <c r="GZ99" s="101"/>
      <c r="HA99" s="101"/>
      <c r="HB99" s="101"/>
      <c r="HC99" s="101"/>
      <c r="HD99" s="101"/>
      <c r="HE99" s="101"/>
      <c r="HF99" s="101"/>
      <c r="HG99" s="101"/>
      <c r="HH99" s="101"/>
      <c r="HI99" s="101"/>
      <c r="HJ99" s="101"/>
      <c r="HK99" s="101"/>
      <c r="HL99" s="101"/>
      <c r="HM99" s="101"/>
      <c r="HN99" s="101"/>
      <c r="HO99" s="101"/>
      <c r="HP99" s="101"/>
      <c r="HQ99" s="101"/>
    </row>
    <row r="100" spans="3:226" ht="10.5" customHeight="1" x14ac:dyDescent="0.25">
      <c r="C100" s="87" t="str">
        <f ca="1">OFFSET(TblClusterFunding[[#Headers],[Funded]],((ROWS(T$85:$AT99)-1)/2)+1,-2)</f>
        <v>Shelter</v>
      </c>
      <c r="D100" s="87"/>
      <c r="E100" s="87"/>
      <c r="F100" s="87"/>
      <c r="G100" s="87"/>
      <c r="H100" s="87"/>
      <c r="I100" s="87"/>
      <c r="J100" s="115"/>
      <c r="K100" s="115"/>
      <c r="L100" s="115"/>
      <c r="M100" s="115"/>
      <c r="N100" s="3"/>
      <c r="O100" s="3"/>
      <c r="P100" s="3"/>
      <c r="R100" s="3"/>
      <c r="S100" s="3"/>
      <c r="T100" s="3"/>
      <c r="U100" s="3"/>
      <c r="V100" s="3"/>
      <c r="W100" s="3"/>
      <c r="X100" s="3"/>
      <c r="Y100" s="3"/>
      <c r="Z100" s="3"/>
      <c r="AA100" s="3"/>
      <c r="AB100" s="3"/>
      <c r="AI100" s="3"/>
      <c r="AN100" s="3"/>
      <c r="AO100" s="111">
        <f ca="1">OFFSET(TblClusterFunding[[#Headers],[Funded]],((ROWS(T$85:$AT99)-1)/2)+1,0)/1000000</f>
        <v>0</v>
      </c>
      <c r="AP100" s="111"/>
      <c r="AQ100" s="111"/>
      <c r="AR100" s="111"/>
      <c r="AS100" s="112">
        <f ca="1">OFFSET(TblClusterFunding[[#Headers],[Funded]],((ROWS(X$85:$AT99)-1)/2)+1,1)/1000000</f>
        <v>14.899486</v>
      </c>
      <c r="AT100" s="112"/>
      <c r="AU100" s="112"/>
      <c r="AV100" s="112"/>
      <c r="AY100" s="3"/>
      <c r="AZ100" s="3"/>
      <c r="BA100" s="3"/>
      <c r="BB100" s="87" t="str">
        <f ca="1">OFFSET(funding!$N$1,((ROWS($AI$85:AX99)-1)/2)+1,0)</f>
        <v>Switzerland</v>
      </c>
      <c r="BC100" s="87"/>
      <c r="BD100" s="87"/>
      <c r="BE100" s="87"/>
      <c r="BF100" s="87"/>
      <c r="BG100" s="87"/>
      <c r="BH100" s="87"/>
      <c r="BI100" s="87"/>
      <c r="BK100" s="3"/>
      <c r="BQ100" s="3"/>
      <c r="BR100" s="3"/>
      <c r="BS100" s="3"/>
      <c r="BT100" s="3"/>
      <c r="BU100" s="3"/>
      <c r="BV100" s="3"/>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c r="FV100" s="101"/>
      <c r="FW100" s="101"/>
      <c r="FX100" s="101"/>
      <c r="FY100" s="101"/>
      <c r="FZ100" s="101"/>
      <c r="GA100" s="101"/>
      <c r="GB100" s="101"/>
      <c r="GC100" s="101"/>
      <c r="GD100" s="101"/>
      <c r="GE100" s="101"/>
      <c r="GF100" s="101"/>
      <c r="GG100" s="101"/>
      <c r="GH100" s="101"/>
      <c r="GI100" s="101"/>
      <c r="GJ100" s="101"/>
      <c r="GK100" s="101"/>
      <c r="GL100" s="101"/>
      <c r="GM100" s="101"/>
      <c r="GN100" s="101"/>
      <c r="GO100" s="101"/>
      <c r="GP100" s="101"/>
      <c r="GQ100" s="101"/>
      <c r="GR100" s="101"/>
      <c r="GS100" s="101"/>
      <c r="GT100" s="101"/>
      <c r="GU100" s="101"/>
      <c r="GV100" s="101"/>
      <c r="GW100" s="101"/>
      <c r="GX100" s="101"/>
      <c r="GY100" s="101"/>
      <c r="GZ100" s="101"/>
      <c r="HA100" s="101"/>
      <c r="HB100" s="101"/>
      <c r="HC100" s="101"/>
      <c r="HD100" s="101"/>
      <c r="HE100" s="101"/>
      <c r="HF100" s="101"/>
      <c r="HG100" s="101"/>
      <c r="HH100" s="101"/>
      <c r="HI100" s="101"/>
      <c r="HJ100" s="101"/>
      <c r="HK100" s="101"/>
      <c r="HL100" s="101"/>
      <c r="HM100" s="101"/>
      <c r="HN100" s="101"/>
      <c r="HO100" s="101"/>
      <c r="HP100" s="101"/>
      <c r="HQ100" s="101"/>
    </row>
    <row r="101" spans="3:226" ht="10.5" customHeight="1" x14ac:dyDescent="0.25">
      <c r="C101" s="87"/>
      <c r="D101" s="87"/>
      <c r="E101" s="87"/>
      <c r="F101" s="87"/>
      <c r="G101" s="87"/>
      <c r="H101" s="87"/>
      <c r="I101" s="87"/>
      <c r="J101" s="115"/>
      <c r="K101" s="115"/>
      <c r="L101" s="115"/>
      <c r="M101" s="115"/>
      <c r="N101" s="3"/>
      <c r="O101" s="3"/>
      <c r="P101" s="3"/>
      <c r="R101" s="3"/>
      <c r="S101" s="3"/>
      <c r="T101" s="3"/>
      <c r="U101" s="3"/>
      <c r="V101" s="3"/>
      <c r="W101" s="3"/>
      <c r="X101" s="3"/>
      <c r="Y101" s="3"/>
      <c r="Z101" s="3"/>
      <c r="AA101" s="3"/>
      <c r="AB101" s="3"/>
      <c r="AI101" s="3"/>
      <c r="AN101" s="3"/>
      <c r="AO101" s="111"/>
      <c r="AP101" s="111"/>
      <c r="AQ101" s="111"/>
      <c r="AR101" s="111"/>
      <c r="AS101" s="112"/>
      <c r="AT101" s="112"/>
      <c r="AU101" s="112"/>
      <c r="AV101" s="112"/>
      <c r="AY101" s="3"/>
      <c r="AZ101" s="3"/>
      <c r="BA101" s="3"/>
      <c r="BB101" s="87"/>
      <c r="BC101" s="87"/>
      <c r="BD101" s="87"/>
      <c r="BE101" s="87"/>
      <c r="BF101" s="87"/>
      <c r="BG101" s="87"/>
      <c r="BH101" s="87"/>
      <c r="BI101" s="87"/>
      <c r="BK101" s="3"/>
      <c r="BQ101" s="3"/>
      <c r="BR101" s="3"/>
      <c r="BS101" s="3"/>
      <c r="BT101" s="3"/>
      <c r="BU101" s="3"/>
      <c r="BV101" s="3"/>
      <c r="BZ101" s="102" t="s">
        <v>69</v>
      </c>
      <c r="CA101" s="102"/>
      <c r="CB101" s="102"/>
      <c r="CC101" s="102"/>
      <c r="CD101" s="102"/>
      <c r="CE101" s="102"/>
      <c r="CF101" s="102"/>
      <c r="CG101" s="102"/>
      <c r="CH101" s="102"/>
      <c r="CI101" s="102"/>
      <c r="CJ101" s="102"/>
      <c r="CK101" s="102"/>
      <c r="CL101" s="102" t="s">
        <v>70</v>
      </c>
      <c r="CM101" s="102"/>
      <c r="CN101" s="102"/>
      <c r="CO101" s="102"/>
      <c r="CP101" s="102"/>
      <c r="CQ101" s="102"/>
      <c r="CR101" s="102"/>
      <c r="CS101" s="102"/>
      <c r="CT101" s="102"/>
      <c r="CU101" s="102"/>
      <c r="CV101" s="102"/>
      <c r="CW101" s="102"/>
      <c r="CY101" s="103"/>
      <c r="CZ101" s="103"/>
      <c r="DA101" s="103"/>
      <c r="DB101" s="103"/>
      <c r="DC101" s="103"/>
      <c r="DD101" s="103"/>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W101" s="102" t="s">
        <v>69</v>
      </c>
      <c r="EX101" s="102"/>
      <c r="EY101" s="102"/>
      <c r="EZ101" s="102"/>
      <c r="FA101" s="102"/>
      <c r="FB101" s="102"/>
      <c r="FC101" s="102"/>
      <c r="FD101" s="102"/>
      <c r="FE101" s="102"/>
      <c r="FF101" s="102"/>
      <c r="FG101" s="102"/>
      <c r="FH101" s="102"/>
      <c r="FI101" s="102" t="s">
        <v>70</v>
      </c>
      <c r="FJ101" s="102"/>
      <c r="FK101" s="102"/>
      <c r="FL101" s="102"/>
      <c r="FM101" s="102"/>
      <c r="FN101" s="102"/>
      <c r="FO101" s="102"/>
      <c r="FP101" s="102"/>
      <c r="FQ101" s="102"/>
      <c r="FR101" s="102"/>
      <c r="FS101" s="102"/>
      <c r="FT101" s="102"/>
      <c r="FU101"/>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103"/>
      <c r="HG101" s="103"/>
      <c r="HH101" s="103"/>
      <c r="HI101" s="103"/>
      <c r="HJ101" s="103"/>
      <c r="HK101" s="103"/>
      <c r="HL101" s="103"/>
      <c r="HM101" s="103"/>
      <c r="HN101" s="103"/>
      <c r="HO101" s="103"/>
      <c r="HP101" s="103"/>
      <c r="HQ101" s="103"/>
    </row>
    <row r="102" spans="3:226" ht="10.5" customHeight="1" x14ac:dyDescent="0.25">
      <c r="C102" s="87"/>
      <c r="D102" s="87"/>
      <c r="E102" s="87"/>
      <c r="F102" s="87"/>
      <c r="G102" s="87"/>
      <c r="H102" s="87"/>
      <c r="I102" s="87"/>
      <c r="J102" s="115"/>
      <c r="K102" s="115"/>
      <c r="L102" s="115"/>
      <c r="M102" s="115"/>
      <c r="N102" s="3"/>
      <c r="O102" s="3"/>
      <c r="P102" s="3"/>
      <c r="R102" s="3"/>
      <c r="S102" s="3"/>
      <c r="T102" s="3"/>
      <c r="U102" s="3"/>
      <c r="V102" s="3"/>
      <c r="W102" s="3"/>
      <c r="X102" s="3"/>
      <c r="Y102" s="3"/>
      <c r="Z102" s="3"/>
      <c r="AA102" s="3"/>
      <c r="AB102" s="3"/>
      <c r="AI102" s="3"/>
      <c r="AN102" s="3"/>
      <c r="AO102" s="111"/>
      <c r="AP102" s="111"/>
      <c r="AQ102" s="111"/>
      <c r="AR102" s="111"/>
      <c r="AS102" s="112"/>
      <c r="AT102" s="112"/>
      <c r="AU102" s="112"/>
      <c r="AV102" s="112"/>
      <c r="AY102" s="3"/>
      <c r="AZ102" s="3"/>
      <c r="BA102" s="3"/>
      <c r="BB102" s="87"/>
      <c r="BC102" s="87"/>
      <c r="BD102" s="87"/>
      <c r="BE102" s="87"/>
      <c r="BF102" s="87"/>
      <c r="BG102" s="87"/>
      <c r="BH102" s="87"/>
      <c r="BI102" s="87"/>
      <c r="BK102" s="3"/>
      <c r="BQ102" s="3"/>
      <c r="BR102" s="3"/>
      <c r="BS102" s="3"/>
      <c r="BT102" s="3"/>
      <c r="BU102" s="3"/>
      <c r="BV102" s="3"/>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03"/>
      <c r="HG102" s="103"/>
      <c r="HH102" s="103"/>
      <c r="HI102" s="103"/>
      <c r="HJ102" s="103"/>
      <c r="HK102" s="103"/>
      <c r="HL102" s="103"/>
      <c r="HM102" s="103"/>
      <c r="HN102" s="103"/>
      <c r="HO102" s="103"/>
      <c r="HP102" s="103"/>
      <c r="HQ102" s="103"/>
    </row>
    <row r="103" spans="3:226" ht="10.5" customHeight="1" x14ac:dyDescent="0.25">
      <c r="C103" s="87" t="str">
        <f ca="1">OFFSET(TblClusterFunding[[#Headers],[Funded]],((ROWS(T$85:$AT101)-1)/2)+1,-2)</f>
        <v>Protection</v>
      </c>
      <c r="D103" s="87"/>
      <c r="E103" s="87"/>
      <c r="F103" s="87"/>
      <c r="G103" s="87"/>
      <c r="H103" s="87"/>
      <c r="I103" s="87"/>
      <c r="J103" s="115"/>
      <c r="K103" s="115"/>
      <c r="L103" s="115"/>
      <c r="M103" s="115"/>
      <c r="N103" s="3"/>
      <c r="O103" s="3"/>
      <c r="P103" s="3"/>
      <c r="R103" s="3"/>
      <c r="S103" s="3"/>
      <c r="T103" s="3"/>
      <c r="U103" s="3"/>
      <c r="V103" s="3"/>
      <c r="W103" s="3"/>
      <c r="X103" s="3"/>
      <c r="Y103" s="3"/>
      <c r="Z103" s="3"/>
      <c r="AA103" s="3"/>
      <c r="AB103" s="3"/>
      <c r="AI103" s="3"/>
      <c r="AN103" s="3"/>
      <c r="AO103" s="111">
        <f ca="1">OFFSET(TblClusterFunding[[#Headers],[Funded]],((ROWS(T$85:$AT101)-1)/2)+1,0)/1000000</f>
        <v>0.39787800000000001</v>
      </c>
      <c r="AP103" s="111"/>
      <c r="AQ103" s="111"/>
      <c r="AR103" s="111"/>
      <c r="AS103" s="112">
        <f ca="1">OFFSET(TblClusterFunding[[#Headers],[Funded]],((ROWS(X$85:$AT101)-1)/2)+1,1)/1000000</f>
        <v>9.8352170000000001</v>
      </c>
      <c r="AT103" s="112"/>
      <c r="AU103" s="112"/>
      <c r="AV103" s="112"/>
      <c r="AY103" s="3"/>
      <c r="AZ103" s="3"/>
      <c r="BA103" s="3"/>
      <c r="BB103" s="87" t="str">
        <f ca="1">OFFSET(funding!$N$1,((ROWS($AI$85:AX101)-1)/2)+1,0)</f>
        <v>Denmark</v>
      </c>
      <c r="BC103" s="87"/>
      <c r="BD103" s="87"/>
      <c r="BE103" s="87"/>
      <c r="BF103" s="87"/>
      <c r="BG103" s="87"/>
      <c r="BH103" s="87"/>
      <c r="BI103" s="87"/>
      <c r="BK103" s="3"/>
      <c r="BQ103" s="3"/>
      <c r="BR103" s="3"/>
      <c r="BS103" s="3"/>
      <c r="BT103" s="3"/>
      <c r="BU103" s="3"/>
      <c r="BV103" s="3"/>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c r="HD103" s="103"/>
      <c r="HE103" s="103"/>
      <c r="HF103" s="103"/>
      <c r="HG103" s="103"/>
      <c r="HH103" s="103"/>
      <c r="HI103" s="103"/>
      <c r="HJ103" s="103"/>
      <c r="HK103" s="103"/>
      <c r="HL103" s="103"/>
      <c r="HM103" s="103"/>
      <c r="HN103" s="103"/>
      <c r="HO103" s="103"/>
      <c r="HP103" s="103"/>
      <c r="HQ103" s="103"/>
    </row>
    <row r="104" spans="3:226" ht="10.5" customHeight="1" x14ac:dyDescent="0.25">
      <c r="C104" s="87"/>
      <c r="D104" s="87"/>
      <c r="E104" s="87"/>
      <c r="F104" s="87"/>
      <c r="G104" s="87"/>
      <c r="H104" s="87"/>
      <c r="I104" s="87"/>
      <c r="J104" s="115"/>
      <c r="K104" s="115"/>
      <c r="L104" s="115"/>
      <c r="M104" s="115"/>
      <c r="N104" s="3"/>
      <c r="O104" s="3"/>
      <c r="P104" s="3"/>
      <c r="R104" s="3"/>
      <c r="S104" s="3"/>
      <c r="T104" s="3"/>
      <c r="U104" s="3"/>
      <c r="V104" s="3"/>
      <c r="W104" s="3"/>
      <c r="X104" s="3"/>
      <c r="Y104" s="3"/>
      <c r="Z104" s="3"/>
      <c r="AA104" s="3"/>
      <c r="AB104" s="3"/>
      <c r="AI104" s="3"/>
      <c r="AN104" s="3"/>
      <c r="AO104" s="111"/>
      <c r="AP104" s="111"/>
      <c r="AQ104" s="111"/>
      <c r="AR104" s="111"/>
      <c r="AS104" s="112"/>
      <c r="AT104" s="112"/>
      <c r="AU104" s="112"/>
      <c r="AV104" s="112"/>
      <c r="AY104" s="3"/>
      <c r="AZ104" s="3"/>
      <c r="BA104" s="3"/>
      <c r="BB104" s="87"/>
      <c r="BC104" s="87"/>
      <c r="BD104" s="87"/>
      <c r="BE104" s="87"/>
      <c r="BF104" s="87"/>
      <c r="BG104" s="87"/>
      <c r="BH104" s="87"/>
      <c r="BI104" s="87"/>
      <c r="BK104" s="3"/>
      <c r="BQ104" s="3"/>
      <c r="BR104" s="3"/>
      <c r="BS104" s="3"/>
      <c r="BT104" s="3"/>
      <c r="BU104" s="3"/>
      <c r="BV104" s="3"/>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3"/>
      <c r="GY104" s="103"/>
      <c r="GZ104" s="103"/>
      <c r="HA104" s="103"/>
      <c r="HB104" s="103"/>
      <c r="HC104" s="103"/>
      <c r="HD104" s="103"/>
      <c r="HE104" s="103"/>
      <c r="HF104" s="103"/>
      <c r="HG104" s="103"/>
      <c r="HH104" s="103"/>
      <c r="HI104" s="103"/>
      <c r="HJ104" s="103"/>
      <c r="HK104" s="103"/>
      <c r="HL104" s="103"/>
      <c r="HM104" s="103"/>
      <c r="HN104" s="103"/>
      <c r="HO104" s="103"/>
      <c r="HP104" s="103"/>
      <c r="HQ104" s="103"/>
    </row>
    <row r="105" spans="3:226" ht="10.5" customHeight="1" x14ac:dyDescent="0.25">
      <c r="C105" s="87"/>
      <c r="D105" s="87"/>
      <c r="E105" s="87"/>
      <c r="F105" s="87"/>
      <c r="G105" s="87"/>
      <c r="H105" s="87"/>
      <c r="I105" s="87"/>
      <c r="J105" s="115"/>
      <c r="K105" s="115"/>
      <c r="L105" s="115"/>
      <c r="M105" s="115"/>
      <c r="N105" s="3"/>
      <c r="O105" s="3"/>
      <c r="P105" s="3"/>
      <c r="R105" s="3"/>
      <c r="S105" s="3"/>
      <c r="T105" s="3"/>
      <c r="U105" s="3"/>
      <c r="V105" s="3"/>
      <c r="W105" s="3"/>
      <c r="X105" s="3"/>
      <c r="Y105" s="3"/>
      <c r="Z105" s="3"/>
      <c r="AA105" s="3"/>
      <c r="AB105" s="3"/>
      <c r="AC105" s="3"/>
      <c r="AD105" s="3"/>
      <c r="AE105" s="3"/>
      <c r="AF105" s="3"/>
      <c r="AG105" s="3"/>
      <c r="AH105" s="3"/>
      <c r="AI105" s="3"/>
      <c r="AN105" s="3"/>
      <c r="AO105" s="111"/>
      <c r="AP105" s="111"/>
      <c r="AQ105" s="111"/>
      <c r="AR105" s="111"/>
      <c r="AS105" s="112"/>
      <c r="AT105" s="112"/>
      <c r="AU105" s="112"/>
      <c r="AV105" s="112"/>
      <c r="AW105" s="3"/>
      <c r="AX105" s="3"/>
      <c r="AY105" s="3"/>
      <c r="AZ105" s="3"/>
      <c r="BA105" s="3"/>
      <c r="BB105" s="87"/>
      <c r="BC105" s="87"/>
      <c r="BD105" s="87"/>
      <c r="BE105" s="87"/>
      <c r="BF105" s="87"/>
      <c r="BG105" s="87"/>
      <c r="BH105" s="87"/>
      <c r="BI105" s="87"/>
      <c r="BK105" s="3"/>
      <c r="BL105" s="3"/>
      <c r="BM105" s="3"/>
      <c r="BN105" s="3"/>
      <c r="BO105" s="3"/>
      <c r="BP105" s="3"/>
      <c r="BQ105" s="3"/>
      <c r="BR105" s="3"/>
      <c r="BS105" s="3"/>
      <c r="BT105" s="3"/>
      <c r="BU105" s="3"/>
      <c r="BV105" s="3"/>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Y105" s="103"/>
      <c r="CZ105" s="103"/>
      <c r="DA105" s="103"/>
      <c r="DB105" s="103"/>
      <c r="DC105" s="103"/>
      <c r="DD105" s="103"/>
      <c r="DE105" s="103"/>
      <c r="DF105" s="103"/>
      <c r="DG105" s="103"/>
      <c r="DH105" s="103"/>
      <c r="DI105" s="103"/>
      <c r="DJ105" s="103"/>
      <c r="DK105" s="103"/>
      <c r="DL105" s="103"/>
      <c r="DM105" s="103"/>
      <c r="DN105" s="103"/>
      <c r="DO105" s="103"/>
      <c r="DP105" s="103"/>
      <c r="DQ105" s="103"/>
      <c r="DR105" s="103"/>
      <c r="DS105" s="103"/>
      <c r="DT105" s="103"/>
      <c r="DU105" s="103"/>
      <c r="DV105" s="103"/>
      <c r="DW105" s="103"/>
      <c r="DX105" s="103"/>
      <c r="DY105" s="103"/>
      <c r="DZ105" s="103"/>
      <c r="EA105" s="103"/>
      <c r="EB105" s="103"/>
      <c r="EC105" s="103"/>
      <c r="ED105" s="103"/>
      <c r="EE105" s="103"/>
      <c r="EF105" s="103"/>
      <c r="EG105" s="103"/>
      <c r="EH105" s="103"/>
      <c r="EI105" s="103"/>
      <c r="EJ105" s="103"/>
      <c r="EK105" s="103"/>
      <c r="EL105" s="103"/>
      <c r="EM105" s="103"/>
      <c r="EN105" s="103"/>
      <c r="EO105" s="103"/>
      <c r="EP105" s="103"/>
      <c r="EQ105" s="103"/>
      <c r="ER105" s="103"/>
      <c r="ES105" s="103"/>
      <c r="ET105" s="103"/>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c r="FV105" s="103"/>
      <c r="FW105" s="103"/>
      <c r="FX105" s="103"/>
      <c r="FY105" s="103"/>
      <c r="FZ105" s="103"/>
      <c r="GA105" s="103"/>
      <c r="GB105" s="103"/>
      <c r="GC105" s="103"/>
      <c r="GD105" s="103"/>
      <c r="GE105" s="103"/>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c r="HE105" s="103"/>
      <c r="HF105" s="103"/>
      <c r="HG105" s="103"/>
      <c r="HH105" s="103"/>
      <c r="HI105" s="103"/>
      <c r="HJ105" s="103"/>
      <c r="HK105" s="103"/>
      <c r="HL105" s="103"/>
      <c r="HM105" s="103"/>
      <c r="HN105" s="103"/>
      <c r="HO105" s="103"/>
      <c r="HP105" s="103"/>
      <c r="HQ105" s="103"/>
    </row>
    <row r="106" spans="3:226" ht="10.5" customHeight="1" x14ac:dyDescent="0.25">
      <c r="C106" s="87" t="str">
        <f ca="1">OFFSET(TblClusterFunding[[#Headers],[Funded]],((ROWS(T$85:$AT103)-1)/2)+1,-2)</f>
        <v>Education</v>
      </c>
      <c r="D106" s="87"/>
      <c r="E106" s="87"/>
      <c r="F106" s="87"/>
      <c r="G106" s="87"/>
      <c r="H106" s="87"/>
      <c r="I106" s="87"/>
      <c r="J106" s="115"/>
      <c r="K106" s="115"/>
      <c r="L106" s="115"/>
      <c r="M106" s="115"/>
      <c r="N106" s="3"/>
      <c r="O106" s="3"/>
      <c r="P106" s="3"/>
      <c r="R106" s="3"/>
      <c r="S106" s="3"/>
      <c r="T106" s="3"/>
      <c r="U106" s="3"/>
      <c r="V106" s="3"/>
      <c r="W106" s="3"/>
      <c r="X106" s="3"/>
      <c r="Y106" s="3"/>
      <c r="Z106" s="3"/>
      <c r="AA106" s="3"/>
      <c r="AB106" s="3"/>
      <c r="AC106" s="3"/>
      <c r="AD106" s="3"/>
      <c r="AE106" s="3"/>
      <c r="AF106" s="3"/>
      <c r="AG106" s="3"/>
      <c r="AH106" s="3"/>
      <c r="AI106" s="3"/>
      <c r="AN106" s="3"/>
      <c r="AO106" s="111">
        <f ca="1">OFFSET(TblClusterFunding[[#Headers],[Funded]],((ROWS(T$85:$AT103)-1)/2)+1,0)/1000000</f>
        <v>0</v>
      </c>
      <c r="AP106" s="111"/>
      <c r="AQ106" s="111"/>
      <c r="AR106" s="111"/>
      <c r="AS106" s="112">
        <f ca="1">OFFSET(TblClusterFunding[[#Headers],[Funded]],((ROWS(X$85:$AT103)-1)/2)+1,1)/1000000</f>
        <v>4.1502670000000004</v>
      </c>
      <c r="AT106" s="112"/>
      <c r="AU106" s="112"/>
      <c r="AV106" s="112"/>
      <c r="AW106" s="3"/>
      <c r="AX106" s="3"/>
      <c r="AY106" s="3"/>
      <c r="AZ106" s="3"/>
      <c r="BA106" s="3"/>
      <c r="BB106" s="87" t="str">
        <f ca="1">OFFSET(funding!$N$1,((ROWS($AI$85:AX103)-1)/2)+1,0)</f>
        <v>Finland</v>
      </c>
      <c r="BC106" s="87"/>
      <c r="BD106" s="87"/>
      <c r="BE106" s="87"/>
      <c r="BF106" s="87"/>
      <c r="BG106" s="87"/>
      <c r="BH106" s="87"/>
      <c r="BI106" s="87"/>
      <c r="BK106" s="3"/>
      <c r="BL106" s="3"/>
      <c r="BM106" s="3"/>
      <c r="BN106" s="3"/>
      <c r="BO106" s="3"/>
      <c r="BP106" s="3"/>
      <c r="BQ106" s="3"/>
      <c r="BR106" s="3"/>
      <c r="BS106" s="3"/>
      <c r="BT106" s="3"/>
      <c r="BU106" s="3"/>
      <c r="BV106" s="3"/>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Y106" s="103"/>
      <c r="CZ106" s="103"/>
      <c r="DA106" s="103"/>
      <c r="DB106" s="103"/>
      <c r="DC106" s="103"/>
      <c r="DD106" s="103"/>
      <c r="DE106" s="103"/>
      <c r="DF106" s="103"/>
      <c r="DG106" s="103"/>
      <c r="DH106" s="103"/>
      <c r="DI106" s="103"/>
      <c r="DJ106" s="103"/>
      <c r="DK106" s="103"/>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c r="HE106" s="103"/>
      <c r="HF106" s="103"/>
      <c r="HG106" s="103"/>
      <c r="HH106" s="103"/>
      <c r="HI106" s="103"/>
      <c r="HJ106" s="103"/>
      <c r="HK106" s="103"/>
      <c r="HL106" s="103"/>
      <c r="HM106" s="103"/>
      <c r="HN106" s="103"/>
      <c r="HO106" s="103"/>
      <c r="HP106" s="103"/>
      <c r="HQ106" s="103"/>
    </row>
    <row r="107" spans="3:226" ht="10.5" customHeight="1" x14ac:dyDescent="0.25">
      <c r="C107" s="87"/>
      <c r="D107" s="87"/>
      <c r="E107" s="87"/>
      <c r="F107" s="87"/>
      <c r="G107" s="87"/>
      <c r="H107" s="87"/>
      <c r="I107" s="87"/>
      <c r="J107" s="115"/>
      <c r="K107" s="115"/>
      <c r="L107" s="115"/>
      <c r="M107" s="115"/>
      <c r="N107" s="3"/>
      <c r="O107" s="3"/>
      <c r="P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111"/>
      <c r="AP107" s="111"/>
      <c r="AQ107" s="111"/>
      <c r="AR107" s="111"/>
      <c r="AS107" s="112"/>
      <c r="AT107" s="112"/>
      <c r="AU107" s="112"/>
      <c r="AV107" s="112"/>
      <c r="AW107" s="3"/>
      <c r="AX107" s="3"/>
      <c r="AY107" s="3"/>
      <c r="AZ107" s="3"/>
      <c r="BA107" s="3"/>
      <c r="BB107" s="87"/>
      <c r="BC107" s="87"/>
      <c r="BD107" s="87"/>
      <c r="BE107" s="87"/>
      <c r="BF107" s="87"/>
      <c r="BG107" s="87"/>
      <c r="BH107" s="87"/>
      <c r="BI107" s="87"/>
      <c r="BK107" s="3"/>
      <c r="BL107" s="3"/>
      <c r="BM107" s="3"/>
      <c r="BN107" s="3"/>
      <c r="BO107" s="3"/>
      <c r="BP107" s="3"/>
      <c r="BQ107" s="3"/>
      <c r="BR107" s="3"/>
      <c r="BS107" s="3"/>
      <c r="BT107" s="3"/>
      <c r="BU107" s="3"/>
      <c r="BV107" s="3"/>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Y107" s="103"/>
      <c r="CZ107" s="103"/>
      <c r="DA107" s="103"/>
      <c r="DB107" s="103"/>
      <c r="DC107" s="103"/>
      <c r="DD107" s="103"/>
      <c r="DE107" s="103"/>
      <c r="DF107" s="103"/>
      <c r="DG107" s="103"/>
      <c r="DH107" s="103"/>
      <c r="DI107" s="103"/>
      <c r="DJ107" s="103"/>
      <c r="DK107" s="103"/>
      <c r="DL107" s="103"/>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c r="FV107" s="103"/>
      <c r="FW107" s="103"/>
      <c r="FX107" s="103"/>
      <c r="FY107" s="103"/>
      <c r="FZ107" s="103"/>
      <c r="GA107" s="103"/>
      <c r="GB107" s="103"/>
      <c r="GC107" s="103"/>
      <c r="GD107" s="103"/>
      <c r="GE107" s="103"/>
      <c r="GF107" s="103"/>
      <c r="GG107" s="103"/>
      <c r="GH107" s="103"/>
      <c r="GI107" s="103"/>
      <c r="GJ107" s="103"/>
      <c r="GK107" s="103"/>
      <c r="GL107" s="103"/>
      <c r="GM107" s="103"/>
      <c r="GN107" s="103"/>
      <c r="GO107" s="103"/>
      <c r="GP107" s="103"/>
      <c r="GQ107" s="103"/>
      <c r="GR107" s="103"/>
      <c r="GS107" s="103"/>
      <c r="GT107" s="103"/>
      <c r="GU107" s="103"/>
      <c r="GV107" s="103"/>
      <c r="GW107" s="103"/>
      <c r="GX107" s="103"/>
      <c r="GY107" s="103"/>
      <c r="GZ107" s="103"/>
      <c r="HA107" s="103"/>
      <c r="HB107" s="103"/>
      <c r="HC107" s="103"/>
      <c r="HD107" s="103"/>
      <c r="HE107" s="103"/>
      <c r="HF107" s="103"/>
      <c r="HG107" s="103"/>
      <c r="HH107" s="103"/>
      <c r="HI107" s="103"/>
      <c r="HJ107" s="103"/>
      <c r="HK107" s="103"/>
      <c r="HL107" s="103"/>
      <c r="HM107" s="103"/>
      <c r="HN107" s="103"/>
      <c r="HO107" s="103"/>
      <c r="HP107" s="103"/>
      <c r="HQ107" s="103"/>
    </row>
    <row r="108" spans="3:226" ht="10.5" customHeight="1" x14ac:dyDescent="0.25">
      <c r="C108" s="87"/>
      <c r="D108" s="87"/>
      <c r="E108" s="87"/>
      <c r="F108" s="87"/>
      <c r="G108" s="87"/>
      <c r="H108" s="87"/>
      <c r="I108" s="87"/>
      <c r="J108" s="115"/>
      <c r="K108" s="115"/>
      <c r="L108" s="115"/>
      <c r="M108" s="115"/>
      <c r="N108" s="3"/>
      <c r="O108" s="3"/>
      <c r="P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111"/>
      <c r="AP108" s="111"/>
      <c r="AQ108" s="111"/>
      <c r="AR108" s="111"/>
      <c r="AS108" s="112"/>
      <c r="AT108" s="112"/>
      <c r="AU108" s="112"/>
      <c r="AV108" s="112"/>
      <c r="AW108" s="3"/>
      <c r="AX108" s="3"/>
      <c r="AY108" s="3"/>
      <c r="AZ108" s="3"/>
      <c r="BA108" s="3"/>
      <c r="BB108" s="87"/>
      <c r="BC108" s="87"/>
      <c r="BD108" s="87"/>
      <c r="BE108" s="87"/>
      <c r="BF108" s="87"/>
      <c r="BG108" s="87"/>
      <c r="BH108" s="87"/>
      <c r="BI108" s="87"/>
      <c r="BK108" s="3"/>
      <c r="BL108" s="3"/>
      <c r="BM108" s="3"/>
      <c r="BN108" s="3"/>
      <c r="BO108" s="3"/>
      <c r="BP108" s="3"/>
      <c r="BQ108" s="3"/>
      <c r="BR108" s="3"/>
      <c r="BS108" s="3"/>
      <c r="BT108" s="3"/>
      <c r="BU108" s="3"/>
      <c r="BV108" s="3"/>
      <c r="BZ108" s="104">
        <f>clusters!D2</f>
        <v>650000</v>
      </c>
      <c r="CA108" s="104"/>
      <c r="CB108" s="104"/>
      <c r="CC108" s="104"/>
      <c r="CD108" s="104"/>
      <c r="CE108" s="104"/>
      <c r="CF108" s="104"/>
      <c r="CG108" s="104"/>
      <c r="CH108" s="104"/>
      <c r="CI108" s="104"/>
      <c r="CJ108" s="104"/>
      <c r="CK108" s="104"/>
      <c r="CL108" s="105">
        <f>clusters!D5</f>
        <v>800000</v>
      </c>
      <c r="CM108" s="105"/>
      <c r="CN108" s="105"/>
      <c r="CO108" s="105"/>
      <c r="CP108" s="105"/>
      <c r="CQ108" s="105"/>
      <c r="CR108" s="105"/>
      <c r="CS108" s="105"/>
      <c r="CT108" s="105"/>
      <c r="CU108" s="105"/>
      <c r="CV108" s="105"/>
      <c r="CW108" s="105"/>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W108" s="104">
        <f>clusters!H2</f>
        <v>650000</v>
      </c>
      <c r="EX108" s="104"/>
      <c r="EY108" s="104"/>
      <c r="EZ108" s="104"/>
      <c r="FA108" s="104"/>
      <c r="FB108" s="104"/>
      <c r="FC108" s="104"/>
      <c r="FD108" s="104"/>
      <c r="FE108" s="104"/>
      <c r="FF108" s="104"/>
      <c r="FG108" s="104"/>
      <c r="FH108" s="104"/>
      <c r="FI108" s="105">
        <f>clusters!H5</f>
        <v>800000</v>
      </c>
      <c r="FJ108" s="105"/>
      <c r="FK108" s="105"/>
      <c r="FL108" s="105"/>
      <c r="FM108" s="105"/>
      <c r="FN108" s="105"/>
      <c r="FO108" s="105"/>
      <c r="FP108" s="105"/>
      <c r="FQ108" s="105"/>
      <c r="FR108" s="105"/>
      <c r="FS108" s="105"/>
      <c r="FT108" s="105"/>
      <c r="FU108"/>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c r="GQ108" s="103"/>
      <c r="GR108" s="103"/>
      <c r="GS108" s="103"/>
      <c r="GT108" s="103"/>
      <c r="GU108" s="103"/>
      <c r="GV108" s="103"/>
      <c r="GW108" s="103"/>
      <c r="GX108" s="103"/>
      <c r="GY108" s="103"/>
      <c r="GZ108" s="103"/>
      <c r="HA108" s="103"/>
      <c r="HB108" s="103"/>
      <c r="HC108" s="103"/>
      <c r="HD108" s="103"/>
      <c r="HE108" s="103"/>
      <c r="HF108" s="103"/>
      <c r="HG108" s="103"/>
      <c r="HH108" s="103"/>
      <c r="HI108" s="103"/>
      <c r="HJ108" s="103"/>
      <c r="HK108" s="103"/>
      <c r="HL108" s="103"/>
      <c r="HM108" s="103"/>
      <c r="HN108" s="103"/>
      <c r="HO108" s="103"/>
      <c r="HP108" s="103"/>
      <c r="HQ108" s="103"/>
    </row>
    <row r="109" spans="3:226" ht="10.5" customHeight="1" x14ac:dyDescent="0.25">
      <c r="C109" s="87" t="str">
        <f ca="1">OFFSET(TblClusterFunding[[#Headers],[Funded]],((ROWS(T$85:$AT106)-1)/2)+1,-2)</f>
        <v>Emergency Telecom.</v>
      </c>
      <c r="D109" s="87"/>
      <c r="E109" s="87"/>
      <c r="F109" s="87"/>
      <c r="G109" s="87"/>
      <c r="H109" s="87"/>
      <c r="I109" s="87"/>
      <c r="J109" s="115"/>
      <c r="K109" s="115"/>
      <c r="L109" s="115"/>
      <c r="M109" s="115"/>
      <c r="N109" s="3"/>
      <c r="O109" s="3"/>
      <c r="P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111">
        <f ca="1">OFFSET(TblClusterFunding[[#Headers],[Funded]],((ROWS(T$85:$AT106)-1)/2)+1,0)/1000000</f>
        <v>0.27137</v>
      </c>
      <c r="AP109" s="111"/>
      <c r="AQ109" s="111"/>
      <c r="AR109" s="111"/>
      <c r="AS109" s="112">
        <f ca="1">OFFSET(TblClusterFunding[[#Headers],[Funded]],((ROWS(X$85:$AT106)-1)/2)+1,1)/1000000</f>
        <v>3.7609859999999999</v>
      </c>
      <c r="AT109" s="112"/>
      <c r="AU109" s="112"/>
      <c r="AV109" s="112"/>
      <c r="AW109" s="3"/>
      <c r="AX109" s="3"/>
      <c r="AY109" s="3"/>
      <c r="AZ109" s="3"/>
      <c r="BA109" s="3"/>
      <c r="BB109" s="87" t="str">
        <f ca="1">OFFSET(funding!$N$1,((ROWS($AE$85:AX105)-1)/2)+1,0)</f>
        <v>Others</v>
      </c>
      <c r="BC109" s="87"/>
      <c r="BD109" s="87"/>
      <c r="BE109" s="87"/>
      <c r="BF109" s="87"/>
      <c r="BG109" s="87"/>
      <c r="BH109" s="87"/>
      <c r="BI109" s="87"/>
      <c r="BK109" s="3"/>
      <c r="BL109" s="3"/>
      <c r="BM109" s="3"/>
      <c r="BN109" s="3"/>
      <c r="BO109" s="3"/>
      <c r="BP109" s="3"/>
      <c r="BQ109" s="3"/>
      <c r="BR109" s="3"/>
      <c r="BS109" s="3"/>
      <c r="BT109" s="3"/>
      <c r="BU109" s="3"/>
      <c r="BV109" s="3"/>
      <c r="BZ109" s="104"/>
      <c r="CA109" s="104"/>
      <c r="CB109" s="104"/>
      <c r="CC109" s="104"/>
      <c r="CD109" s="104"/>
      <c r="CE109" s="104"/>
      <c r="CF109" s="104"/>
      <c r="CG109" s="104"/>
      <c r="CH109" s="104"/>
      <c r="CI109" s="104"/>
      <c r="CJ109" s="104"/>
      <c r="CK109" s="104"/>
      <c r="CL109" s="105"/>
      <c r="CM109" s="105"/>
      <c r="CN109" s="105"/>
      <c r="CO109" s="105"/>
      <c r="CP109" s="105"/>
      <c r="CQ109" s="105"/>
      <c r="CR109" s="105"/>
      <c r="CS109" s="105"/>
      <c r="CT109" s="105"/>
      <c r="CU109" s="105"/>
      <c r="CV109" s="105"/>
      <c r="CW109" s="105"/>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c r="EW109" s="104"/>
      <c r="EX109" s="104"/>
      <c r="EY109" s="104"/>
      <c r="EZ109" s="104"/>
      <c r="FA109" s="104"/>
      <c r="FB109" s="104"/>
      <c r="FC109" s="104"/>
      <c r="FD109" s="104"/>
      <c r="FE109" s="104"/>
      <c r="FF109" s="104"/>
      <c r="FG109" s="104"/>
      <c r="FH109" s="104"/>
      <c r="FI109" s="105"/>
      <c r="FJ109" s="105"/>
      <c r="FK109" s="105"/>
      <c r="FL109" s="105"/>
      <c r="FM109" s="105"/>
      <c r="FN109" s="105"/>
      <c r="FO109" s="105"/>
      <c r="FP109" s="105"/>
      <c r="FQ109" s="105"/>
      <c r="FR109" s="105"/>
      <c r="FS109" s="105"/>
      <c r="FT109" s="105"/>
      <c r="FU109"/>
      <c r="FV109" s="103"/>
      <c r="FW109" s="103"/>
      <c r="FX109" s="103"/>
      <c r="FY109" s="103"/>
      <c r="FZ109" s="103"/>
      <c r="GA109" s="103"/>
      <c r="GB109" s="103"/>
      <c r="GC109" s="103"/>
      <c r="GD109" s="103"/>
      <c r="GE109" s="103"/>
      <c r="GF109" s="103"/>
      <c r="GG109" s="103"/>
      <c r="GH109" s="103"/>
      <c r="GI109" s="103"/>
      <c r="GJ109" s="103"/>
      <c r="GK109" s="103"/>
      <c r="GL109" s="103"/>
      <c r="GM109" s="103"/>
      <c r="GN109" s="103"/>
      <c r="GO109" s="103"/>
      <c r="GP109" s="103"/>
      <c r="GQ109" s="103"/>
      <c r="GR109" s="103"/>
      <c r="GS109" s="103"/>
      <c r="GT109" s="103"/>
      <c r="GU109" s="103"/>
      <c r="GV109" s="103"/>
      <c r="GW109" s="103"/>
      <c r="GX109" s="103"/>
      <c r="GY109" s="103"/>
      <c r="GZ109" s="103"/>
      <c r="HA109" s="103"/>
      <c r="HB109" s="103"/>
      <c r="HC109" s="103"/>
      <c r="HD109" s="103"/>
      <c r="HE109" s="103"/>
      <c r="HF109" s="103"/>
      <c r="HG109" s="103"/>
      <c r="HH109" s="103"/>
      <c r="HI109" s="103"/>
      <c r="HJ109" s="103"/>
      <c r="HK109" s="103"/>
      <c r="HL109" s="103"/>
      <c r="HM109" s="103"/>
      <c r="HN109" s="103"/>
      <c r="HO109" s="103"/>
      <c r="HP109" s="103"/>
      <c r="HQ109" s="103"/>
    </row>
    <row r="110" spans="3:226" ht="10.5" customHeight="1" x14ac:dyDescent="0.25">
      <c r="C110" s="87"/>
      <c r="D110" s="87"/>
      <c r="E110" s="87"/>
      <c r="F110" s="87"/>
      <c r="G110" s="87"/>
      <c r="H110" s="87"/>
      <c r="I110" s="87"/>
      <c r="J110" s="115"/>
      <c r="K110" s="115"/>
      <c r="L110" s="115"/>
      <c r="M110" s="115"/>
      <c r="N110" s="3"/>
      <c r="O110" s="3"/>
      <c r="P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111"/>
      <c r="AP110" s="111"/>
      <c r="AQ110" s="111"/>
      <c r="AR110" s="111"/>
      <c r="AS110" s="112"/>
      <c r="AT110" s="112"/>
      <c r="AU110" s="112"/>
      <c r="AV110" s="112"/>
      <c r="AW110" s="3"/>
      <c r="AX110" s="3"/>
      <c r="AY110" s="3"/>
      <c r="AZ110" s="3"/>
      <c r="BA110" s="3"/>
      <c r="BB110" s="87"/>
      <c r="BC110" s="87"/>
      <c r="BD110" s="87"/>
      <c r="BE110" s="87"/>
      <c r="BF110" s="87"/>
      <c r="BG110" s="87"/>
      <c r="BH110" s="87"/>
      <c r="BI110" s="87"/>
      <c r="BK110" s="3"/>
      <c r="BL110" s="3"/>
      <c r="BM110" s="3"/>
      <c r="BN110" s="3"/>
      <c r="BO110" s="3"/>
      <c r="BP110" s="3"/>
      <c r="BQ110" s="3"/>
      <c r="BR110" s="3"/>
      <c r="BS110" s="3"/>
      <c r="BT110" s="3"/>
      <c r="BU110" s="3"/>
      <c r="BV110" s="3"/>
      <c r="BZ110" s="104"/>
      <c r="CA110" s="104"/>
      <c r="CB110" s="104"/>
      <c r="CC110" s="104"/>
      <c r="CD110" s="104"/>
      <c r="CE110" s="104"/>
      <c r="CF110" s="104"/>
      <c r="CG110" s="104"/>
      <c r="CH110" s="104"/>
      <c r="CI110" s="104"/>
      <c r="CJ110" s="104"/>
      <c r="CK110" s="104"/>
      <c r="CL110" s="105"/>
      <c r="CM110" s="105"/>
      <c r="CN110" s="105"/>
      <c r="CO110" s="105"/>
      <c r="CP110" s="105"/>
      <c r="CQ110" s="105"/>
      <c r="CR110" s="105"/>
      <c r="CS110" s="105"/>
      <c r="CT110" s="105"/>
      <c r="CU110" s="105"/>
      <c r="CV110" s="105"/>
      <c r="CW110" s="105"/>
      <c r="DC110"/>
      <c r="DD110"/>
      <c r="DE110"/>
      <c r="DF110"/>
      <c r="DG110"/>
      <c r="DH110"/>
      <c r="DI110"/>
      <c r="EW110" s="104"/>
      <c r="EX110" s="104"/>
      <c r="EY110" s="104"/>
      <c r="EZ110" s="104"/>
      <c r="FA110" s="104"/>
      <c r="FB110" s="104"/>
      <c r="FC110" s="104"/>
      <c r="FD110" s="104"/>
      <c r="FE110" s="104"/>
      <c r="FF110" s="104"/>
      <c r="FG110" s="104"/>
      <c r="FH110" s="104"/>
      <c r="FI110" s="105"/>
      <c r="FJ110" s="105"/>
      <c r="FK110" s="105"/>
      <c r="FL110" s="105"/>
      <c r="FM110" s="105"/>
      <c r="FN110" s="105"/>
      <c r="FO110" s="105"/>
      <c r="FP110" s="105"/>
      <c r="FQ110" s="105"/>
      <c r="FR110" s="105"/>
      <c r="FS110" s="105"/>
      <c r="FT110" s="105"/>
      <c r="FU110"/>
      <c r="FV110"/>
      <c r="FW110"/>
      <c r="FX110"/>
      <c r="FY110"/>
      <c r="FZ110"/>
      <c r="GA110"/>
      <c r="GB110"/>
      <c r="GC110"/>
      <c r="GD110"/>
      <c r="GE110"/>
      <c r="GF110"/>
    </row>
    <row r="111" spans="3:226" ht="10.5" customHeight="1" x14ac:dyDescent="0.25">
      <c r="C111" s="87"/>
      <c r="D111" s="87"/>
      <c r="E111" s="87"/>
      <c r="F111" s="87"/>
      <c r="G111" s="87"/>
      <c r="H111" s="87"/>
      <c r="I111" s="87"/>
      <c r="J111" s="115"/>
      <c r="K111" s="115"/>
      <c r="L111" s="115"/>
      <c r="M111" s="115"/>
      <c r="N111" s="3"/>
      <c r="O111" s="3"/>
      <c r="P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111"/>
      <c r="AP111" s="111"/>
      <c r="AQ111" s="111"/>
      <c r="AR111" s="111"/>
      <c r="AS111" s="112"/>
      <c r="AT111" s="112"/>
      <c r="AU111" s="112"/>
      <c r="AV111" s="112"/>
      <c r="AW111" s="3"/>
      <c r="AX111" s="3"/>
      <c r="AY111" s="3"/>
      <c r="AZ111" s="3"/>
      <c r="BA111" s="3"/>
      <c r="BB111" s="87"/>
      <c r="BC111" s="87"/>
      <c r="BD111" s="87"/>
      <c r="BE111" s="87"/>
      <c r="BF111" s="87"/>
      <c r="BG111" s="87"/>
      <c r="BH111" s="87"/>
      <c r="BI111" s="87"/>
      <c r="BK111" s="3"/>
      <c r="BL111" s="3"/>
      <c r="BM111" s="3"/>
      <c r="BN111" s="3"/>
      <c r="BO111" s="3"/>
      <c r="BP111" s="3"/>
      <c r="BQ111" s="3"/>
      <c r="BR111" s="3"/>
      <c r="BS111" s="3"/>
      <c r="BT111" s="3"/>
      <c r="BU111" s="3"/>
      <c r="BV111" s="3"/>
      <c r="BZ111" s="97" t="s">
        <v>71</v>
      </c>
      <c r="CA111" s="97"/>
      <c r="CB111" s="97"/>
      <c r="CC111" s="97"/>
      <c r="CD111" s="97"/>
      <c r="CE111" s="97"/>
      <c r="CF111" s="97"/>
      <c r="CG111" s="97"/>
      <c r="CH111" s="97"/>
      <c r="CI111" s="97"/>
      <c r="CJ111" s="97"/>
      <c r="CK111" s="97"/>
      <c r="CL111" s="98" t="s">
        <v>72</v>
      </c>
      <c r="CM111" s="98"/>
      <c r="CN111" s="98"/>
      <c r="CO111" s="98"/>
      <c r="CP111" s="98"/>
      <c r="CQ111" s="98"/>
      <c r="CR111" s="98"/>
      <c r="CS111" s="98"/>
      <c r="CT111" s="98"/>
      <c r="CU111" s="98"/>
      <c r="CV111" s="98"/>
      <c r="CW111" s="98"/>
      <c r="CY111" s="99" t="s">
        <v>111</v>
      </c>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c r="EO111" s="100"/>
      <c r="EP111" s="100"/>
      <c r="EQ111" s="100"/>
      <c r="ER111" s="100"/>
      <c r="ES111" s="100"/>
      <c r="ET111" s="100"/>
      <c r="EW111" s="97" t="s">
        <v>71</v>
      </c>
      <c r="EX111" s="97"/>
      <c r="EY111" s="97"/>
      <c r="EZ111" s="97"/>
      <c r="FA111" s="97"/>
      <c r="FB111" s="97"/>
      <c r="FC111" s="97"/>
      <c r="FD111" s="97"/>
      <c r="FE111" s="97"/>
      <c r="FF111" s="97"/>
      <c r="FG111" s="97"/>
      <c r="FH111" s="97"/>
      <c r="FI111" s="98" t="s">
        <v>72</v>
      </c>
      <c r="FJ111" s="98"/>
      <c r="FK111" s="98"/>
      <c r="FL111" s="98"/>
      <c r="FM111" s="98"/>
      <c r="FN111" s="98"/>
      <c r="FO111" s="98"/>
      <c r="FP111" s="98"/>
      <c r="FQ111" s="98"/>
      <c r="FR111" s="98"/>
      <c r="FS111" s="98"/>
      <c r="FT111" s="98"/>
      <c r="FU111"/>
      <c r="FV111" s="99" t="s">
        <v>111</v>
      </c>
      <c r="FW111" s="100"/>
      <c r="FX111" s="100"/>
      <c r="FY111" s="100"/>
      <c r="FZ111" s="100"/>
      <c r="GA111" s="100"/>
      <c r="GB111" s="100"/>
      <c r="GC111" s="100"/>
      <c r="GD111" s="100"/>
      <c r="GE111" s="100"/>
      <c r="GF111" s="100"/>
      <c r="GG111" s="100"/>
      <c r="GH111" s="100"/>
      <c r="GI111" s="100"/>
      <c r="GJ111" s="100"/>
      <c r="GK111" s="100"/>
      <c r="GL111" s="100"/>
      <c r="GM111" s="100"/>
      <c r="GN111" s="100"/>
      <c r="GO111" s="100"/>
      <c r="GP111" s="100"/>
      <c r="GQ111" s="100"/>
      <c r="GR111" s="100"/>
      <c r="GS111" s="100"/>
      <c r="GT111" s="100"/>
      <c r="GU111" s="100"/>
      <c r="GV111" s="100"/>
      <c r="GW111" s="100"/>
      <c r="GX111" s="100"/>
      <c r="GY111" s="100"/>
      <c r="GZ111" s="100"/>
      <c r="HA111" s="100"/>
      <c r="HB111" s="100"/>
      <c r="HC111" s="100"/>
      <c r="HD111" s="100"/>
      <c r="HE111" s="100"/>
      <c r="HF111" s="100"/>
      <c r="HG111" s="100"/>
      <c r="HH111" s="100"/>
      <c r="HI111" s="100"/>
      <c r="HJ111" s="100"/>
      <c r="HK111" s="100"/>
      <c r="HL111" s="100"/>
      <c r="HM111" s="100"/>
      <c r="HN111" s="100"/>
      <c r="HO111" s="100"/>
      <c r="HP111" s="100"/>
      <c r="HQ111" s="100"/>
    </row>
    <row r="112" spans="3:226" ht="10.5" customHeight="1" x14ac:dyDescent="0.25">
      <c r="D112"/>
      <c r="E112"/>
      <c r="F112"/>
      <c r="G112"/>
      <c r="H112"/>
      <c r="I112"/>
      <c r="M112" s="3"/>
      <c r="N112" s="3"/>
      <c r="O112" s="3"/>
      <c r="P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16"/>
      <c r="BD112" s="16"/>
      <c r="BE112" s="16"/>
      <c r="BF112" s="16"/>
      <c r="BG112" s="16"/>
      <c r="BH112" s="16"/>
      <c r="BI112" s="16"/>
      <c r="BJ112" s="16"/>
      <c r="BK112" s="3"/>
      <c r="BL112" s="3"/>
      <c r="BM112" s="3"/>
      <c r="BN112" s="3"/>
      <c r="BO112" s="3"/>
      <c r="BP112" s="3"/>
      <c r="BQ112" s="3"/>
      <c r="BR112" s="3"/>
      <c r="BS112" s="3"/>
      <c r="BT112" s="3"/>
      <c r="BU112" s="3"/>
      <c r="BV112" s="3"/>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row>
    <row r="113" spans="3:226" ht="10.5" customHeight="1" x14ac:dyDescent="0.25">
      <c r="D113" s="3"/>
      <c r="E113" s="3"/>
      <c r="M113" s="3"/>
      <c r="N113" s="3"/>
      <c r="O113" s="3"/>
      <c r="P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row>
    <row r="114" spans="3:226" ht="10.5" customHeight="1" x14ac:dyDescent="0.25">
      <c r="C114" s="86" t="s">
        <v>93</v>
      </c>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70"/>
      <c r="BZ114" s="86" t="s">
        <v>94</v>
      </c>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W114" s="86" t="s">
        <v>94</v>
      </c>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row>
    <row r="115" spans="3:226" ht="10.5" customHeight="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70"/>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row>
    <row r="116" spans="3:226" ht="10.5" customHeight="1" x14ac:dyDescent="0.25">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70"/>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row>
    <row r="117" spans="3:226" ht="10.5" customHeight="1" x14ac:dyDescent="0.25">
      <c r="D117" s="3"/>
      <c r="E117" s="3"/>
      <c r="F117" s="3"/>
      <c r="G117" s="3"/>
      <c r="H117" s="3"/>
      <c r="I117" s="3"/>
      <c r="J117" s="3"/>
      <c r="K117" s="3"/>
      <c r="L117" s="3"/>
      <c r="M117" s="3"/>
      <c r="N117" s="3"/>
      <c r="O117" s="3"/>
      <c r="P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row>
    <row r="118" spans="3:226" ht="10.5" customHeight="1" x14ac:dyDescent="0.25">
      <c r="D118" s="3"/>
      <c r="E118" s="3"/>
      <c r="F118" s="3"/>
      <c r="G118" s="3"/>
      <c r="H118" s="3"/>
      <c r="I118" s="3"/>
      <c r="J118" s="3"/>
      <c r="K118" s="3"/>
      <c r="L118" s="3"/>
      <c r="M118" s="3"/>
      <c r="N118" s="3"/>
      <c r="O118" s="3"/>
      <c r="P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row>
    <row r="119" spans="3:226" ht="10.5" customHeight="1" x14ac:dyDescent="0.25">
      <c r="D119" s="3"/>
      <c r="E119" s="3"/>
      <c r="F119" s="3"/>
      <c r="G119" s="3"/>
      <c r="H119" s="3"/>
      <c r="I119" s="3"/>
      <c r="J119" s="3"/>
      <c r="K119" s="3"/>
      <c r="L119" s="3"/>
      <c r="M119" s="3"/>
      <c r="N119" s="3"/>
      <c r="O119" s="3"/>
      <c r="P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row>
    <row r="120" spans="3:226" ht="10.5" customHeight="1" x14ac:dyDescent="0.25">
      <c r="D120" s="3"/>
      <c r="E120" s="3"/>
      <c r="F120" s="3"/>
      <c r="G120" s="3"/>
      <c r="H120" s="3"/>
      <c r="I120" s="3"/>
      <c r="J120" s="3"/>
      <c r="K120" s="3"/>
      <c r="L120" s="3"/>
      <c r="M120" s="3"/>
      <c r="N120" s="3"/>
      <c r="O120" s="3"/>
      <c r="P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K120" s="3"/>
      <c r="BL120" s="3"/>
      <c r="BM120" s="3"/>
      <c r="BN120" s="3"/>
      <c r="BO120" s="3"/>
      <c r="BP120" s="3"/>
      <c r="BQ120" s="3"/>
      <c r="BR120" s="3"/>
      <c r="BS120" s="3"/>
      <c r="BT120" s="3"/>
      <c r="BU120" s="3"/>
      <c r="BV120" s="3"/>
    </row>
    <row r="121" spans="3:226" ht="10.5" customHeight="1" x14ac:dyDescent="0.25">
      <c r="D121" s="3"/>
      <c r="E121" s="3"/>
      <c r="F121" s="3"/>
      <c r="G121" s="3"/>
      <c r="H121" s="3"/>
      <c r="I121" s="3"/>
      <c r="J121" s="3"/>
      <c r="K121" s="3"/>
      <c r="L121" s="3"/>
      <c r="M121" s="3"/>
      <c r="N121" s="3"/>
      <c r="O121" s="3"/>
      <c r="P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K121" s="3"/>
      <c r="BL121" s="3"/>
      <c r="BM121" s="3"/>
      <c r="BN121" s="3"/>
      <c r="BO121" s="3"/>
      <c r="BP121" s="3"/>
      <c r="BQ121" s="3"/>
      <c r="BR121" s="3"/>
      <c r="BS121" s="3"/>
      <c r="BT121" s="3"/>
      <c r="BU121" s="3"/>
      <c r="BV121" s="3"/>
    </row>
    <row r="122" spans="3:226" ht="10.5" customHeight="1" x14ac:dyDescent="0.25">
      <c r="D122" s="3"/>
      <c r="E122" s="3"/>
      <c r="F122" s="3"/>
      <c r="G122" s="3"/>
      <c r="H122" s="3"/>
      <c r="I122" s="3"/>
      <c r="J122" s="3"/>
      <c r="K122" s="3"/>
      <c r="L122" s="3"/>
      <c r="M122" s="3"/>
      <c r="N122" s="3"/>
      <c r="O122" s="3"/>
      <c r="P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K122" s="3"/>
      <c r="BL122" s="3"/>
      <c r="BM122" s="3"/>
      <c r="BN122" s="3"/>
      <c r="BO122" s="3"/>
      <c r="BP122" s="3"/>
      <c r="BQ122" s="3"/>
      <c r="BR122" s="3"/>
      <c r="BS122" s="3"/>
      <c r="BT122" s="3"/>
      <c r="BU122" s="3"/>
      <c r="BV122" s="3"/>
    </row>
    <row r="123" spans="3:226" ht="10.5" customHeight="1" x14ac:dyDescent="0.25">
      <c r="D123" s="3"/>
      <c r="E123" s="3"/>
      <c r="F123" s="3"/>
      <c r="G123" s="3"/>
      <c r="H123" s="3"/>
      <c r="I123" s="3"/>
      <c r="J123" s="3"/>
      <c r="K123" s="3"/>
      <c r="L123" s="3"/>
      <c r="M123" s="3"/>
      <c r="N123" s="3"/>
      <c r="O123" s="3"/>
      <c r="P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K123" s="3"/>
      <c r="BL123" s="3"/>
      <c r="BM123" s="3"/>
      <c r="BN123" s="3"/>
      <c r="BO123" s="3"/>
      <c r="BP123" s="3"/>
      <c r="BQ123" s="3"/>
      <c r="BR123" s="3"/>
      <c r="BS123" s="3"/>
      <c r="BT123" s="3"/>
      <c r="BU123" s="3"/>
      <c r="BV123" s="3"/>
    </row>
    <row r="124" spans="3:226" ht="10.5" customHeight="1" x14ac:dyDescent="0.25">
      <c r="D124" s="3"/>
      <c r="E124" s="3"/>
      <c r="F124" s="3"/>
      <c r="G124" s="3"/>
      <c r="H124" s="3"/>
      <c r="I124" s="3"/>
      <c r="J124" s="3"/>
      <c r="K124" s="3"/>
      <c r="L124" s="3"/>
      <c r="M124" s="3"/>
      <c r="N124" s="3"/>
      <c r="O124" s="3"/>
      <c r="P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K124" s="3"/>
      <c r="BL124" s="3"/>
      <c r="BM124" s="3"/>
      <c r="BN124" s="3"/>
      <c r="BO124" s="3"/>
      <c r="BP124" s="3"/>
      <c r="BQ124" s="3"/>
      <c r="BR124" s="3"/>
      <c r="BS124" s="3"/>
      <c r="BT124" s="3"/>
      <c r="BU124" s="3"/>
      <c r="BV124" s="3"/>
    </row>
    <row r="125" spans="3:226" ht="10.5" customHeight="1" x14ac:dyDescent="0.25">
      <c r="D125" s="3"/>
      <c r="E125" s="3"/>
      <c r="F125" s="3"/>
      <c r="G125" s="3"/>
      <c r="H125" s="3"/>
      <c r="I125" s="3"/>
      <c r="J125" s="3"/>
      <c r="K125" s="3"/>
      <c r="L125" s="3"/>
      <c r="M125" s="3"/>
      <c r="N125" s="3"/>
      <c r="O125" s="3"/>
      <c r="P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K125" s="3"/>
      <c r="BL125" s="3"/>
      <c r="BM125" s="3"/>
      <c r="BN125" s="3"/>
      <c r="BO125" s="3"/>
      <c r="BP125" s="3"/>
      <c r="BQ125" s="3"/>
      <c r="BR125" s="3"/>
      <c r="BS125" s="3"/>
      <c r="BT125" s="3"/>
      <c r="BU125" s="3"/>
      <c r="BV125" s="3"/>
    </row>
    <row r="126" spans="3:226" ht="10.5" customHeight="1" x14ac:dyDescent="0.25">
      <c r="D126" s="3"/>
      <c r="E126" s="3"/>
      <c r="F126" s="3"/>
      <c r="G126" s="3"/>
      <c r="H126" s="3"/>
      <c r="I126" s="3"/>
      <c r="J126" s="3"/>
      <c r="K126" s="3"/>
      <c r="L126" s="3"/>
      <c r="M126" s="3"/>
      <c r="N126" s="3"/>
      <c r="O126" s="3"/>
      <c r="P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K126" s="3"/>
      <c r="BL126" s="3"/>
      <c r="BM126" s="3"/>
      <c r="BN126" s="3"/>
      <c r="BO126" s="3"/>
      <c r="BP126" s="3"/>
      <c r="BQ126" s="3"/>
      <c r="BR126" s="3"/>
      <c r="BS126" s="3"/>
      <c r="BT126" s="3"/>
      <c r="BU126" s="3"/>
      <c r="BV126" s="3"/>
    </row>
    <row r="127" spans="3:226" ht="10.5" customHeight="1" x14ac:dyDescent="0.25">
      <c r="D127" s="3"/>
      <c r="E127" s="3"/>
      <c r="F127" s="3"/>
      <c r="G127" s="3"/>
      <c r="H127" s="3"/>
      <c r="I127" s="3"/>
      <c r="J127" s="3"/>
      <c r="K127" s="3"/>
      <c r="L127" s="3"/>
      <c r="M127" s="3"/>
      <c r="N127" s="3"/>
      <c r="O127" s="3"/>
      <c r="P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K127" s="3"/>
      <c r="BL127" s="3"/>
      <c r="BM127" s="3"/>
      <c r="BN127" s="3"/>
      <c r="BO127" s="3"/>
      <c r="BP127" s="3"/>
      <c r="BQ127" s="3"/>
      <c r="BR127" s="3"/>
      <c r="BS127" s="3"/>
      <c r="BT127" s="3"/>
      <c r="BU127" s="3"/>
      <c r="BV127" s="3"/>
    </row>
    <row r="128" spans="3:226" ht="10.5" customHeight="1" x14ac:dyDescent="0.25">
      <c r="D128" s="3"/>
      <c r="E128" s="3"/>
      <c r="F128" s="3"/>
      <c r="G128" s="3"/>
      <c r="H128" s="3"/>
      <c r="I128" s="3"/>
      <c r="J128" s="3"/>
      <c r="K128" s="3"/>
      <c r="L128" s="3"/>
      <c r="M128" s="3"/>
      <c r="N128" s="3"/>
      <c r="O128" s="3"/>
      <c r="P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K128" s="3"/>
      <c r="BL128" s="3"/>
      <c r="BM128" s="3"/>
      <c r="BN128" s="3"/>
      <c r="BO128" s="3"/>
      <c r="BP128" s="3"/>
      <c r="BQ128" s="3"/>
      <c r="BR128" s="3"/>
      <c r="BS128" s="3"/>
      <c r="BT128" s="3"/>
      <c r="BU128" s="3"/>
      <c r="BV128" s="3"/>
    </row>
    <row r="129" spans="4:85" ht="10.5" customHeight="1" x14ac:dyDescent="0.25">
      <c r="D129" s="3"/>
      <c r="E129" s="3"/>
      <c r="F129" s="3"/>
      <c r="G129" s="3"/>
      <c r="H129" s="3"/>
      <c r="I129" s="3"/>
      <c r="J129" s="3"/>
      <c r="K129" s="3"/>
      <c r="L129" s="3"/>
      <c r="M129" s="3"/>
      <c r="N129" s="3"/>
      <c r="O129" s="3"/>
      <c r="P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K129" s="3"/>
      <c r="BL129" s="3"/>
      <c r="BM129" s="3"/>
      <c r="BN129" s="3"/>
      <c r="BO129" s="3"/>
      <c r="BP129" s="3"/>
      <c r="BQ129" s="3"/>
      <c r="BR129" s="3"/>
      <c r="BS129" s="3"/>
      <c r="BT129" s="3"/>
      <c r="BU129" s="3"/>
      <c r="BV129" s="3"/>
      <c r="BZ129" s="3"/>
      <c r="CA129" s="3"/>
      <c r="CB129" s="3"/>
      <c r="CC129" s="3"/>
      <c r="CD129" s="3"/>
      <c r="CE129" s="3"/>
      <c r="CF129" s="3"/>
      <c r="CG129" s="3"/>
    </row>
    <row r="130" spans="4:85" ht="10.5" customHeight="1" x14ac:dyDescent="0.25">
      <c r="D130" s="3"/>
      <c r="E130" s="3"/>
      <c r="F130" s="3"/>
      <c r="G130" s="3"/>
      <c r="H130" s="3"/>
      <c r="I130" s="3"/>
      <c r="J130" s="3"/>
      <c r="K130" s="3"/>
      <c r="L130" s="3"/>
      <c r="M130" s="3"/>
      <c r="N130" s="3"/>
      <c r="O130" s="3"/>
      <c r="P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K130" s="3"/>
      <c r="BL130" s="3"/>
      <c r="BM130" s="3"/>
      <c r="BN130" s="3"/>
      <c r="BO130" s="3"/>
      <c r="BP130" s="3"/>
      <c r="BQ130" s="3"/>
      <c r="BR130" s="3"/>
      <c r="BS130" s="3"/>
      <c r="BT130" s="3"/>
      <c r="BU130" s="3"/>
      <c r="BV130" s="3"/>
      <c r="BZ130" s="3"/>
      <c r="CA130" s="3"/>
      <c r="CB130" s="3"/>
      <c r="CC130" s="3"/>
      <c r="CD130" s="3"/>
      <c r="CE130" s="3"/>
      <c r="CF130" s="3"/>
      <c r="CG130" s="3"/>
    </row>
    <row r="131" spans="4:85" ht="10.5" customHeight="1" x14ac:dyDescent="0.25">
      <c r="D131" s="3"/>
      <c r="E131" s="3"/>
      <c r="F131" s="3"/>
      <c r="G131" s="3"/>
      <c r="H131" s="3"/>
      <c r="I131" s="3"/>
      <c r="J131" s="3"/>
      <c r="K131" s="3"/>
      <c r="L131" s="3"/>
      <c r="M131" s="3"/>
      <c r="N131" s="3"/>
      <c r="O131" s="3"/>
      <c r="P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K131" s="3"/>
      <c r="BL131" s="3"/>
      <c r="BM131" s="3"/>
      <c r="BN131" s="3"/>
      <c r="BO131" s="3"/>
      <c r="BP131" s="3"/>
      <c r="BQ131" s="3"/>
      <c r="BR131" s="3"/>
      <c r="BS131" s="3"/>
      <c r="BT131" s="3"/>
      <c r="BU131" s="3"/>
      <c r="BV131" s="3"/>
      <c r="BZ131" s="3"/>
      <c r="CA131" s="3"/>
      <c r="CB131" s="3"/>
      <c r="CC131" s="3"/>
      <c r="CD131" s="3"/>
      <c r="CE131" s="3"/>
      <c r="CF131" s="3"/>
      <c r="CG131" s="3"/>
    </row>
    <row r="132" spans="4:85" ht="10.5" customHeight="1" x14ac:dyDescent="0.25">
      <c r="D132" s="3"/>
      <c r="E132" s="3"/>
      <c r="F132" s="3"/>
      <c r="G132" s="3"/>
      <c r="H132" s="3"/>
      <c r="I132" s="3"/>
      <c r="J132" s="3"/>
      <c r="K132" s="3"/>
      <c r="L132" s="3"/>
      <c r="M132" s="3"/>
      <c r="N132" s="3"/>
      <c r="O132" s="3"/>
      <c r="P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K132" s="3"/>
      <c r="BL132" s="3"/>
      <c r="BM132" s="3"/>
      <c r="BN132" s="3"/>
      <c r="BO132" s="3"/>
      <c r="BP132" s="3"/>
      <c r="BQ132" s="3"/>
      <c r="BR132" s="3"/>
      <c r="BS132" s="3"/>
      <c r="BT132" s="3"/>
      <c r="BU132" s="3"/>
      <c r="BV132" s="3"/>
      <c r="BZ132" s="3"/>
      <c r="CA132" s="3"/>
      <c r="CB132" s="3"/>
      <c r="CC132" s="3"/>
      <c r="CD132" s="3"/>
      <c r="CE132" s="3"/>
      <c r="CF132" s="3"/>
      <c r="CG132" s="3"/>
    </row>
    <row r="133" spans="4:85" ht="10.5" customHeight="1" x14ac:dyDescent="0.25">
      <c r="D133" s="3"/>
      <c r="E133" s="3"/>
      <c r="F133" s="3"/>
      <c r="G133" s="3"/>
      <c r="H133" s="3"/>
      <c r="I133" s="3"/>
      <c r="J133" s="3"/>
      <c r="K133" s="3"/>
      <c r="L133" s="3"/>
      <c r="M133" s="3"/>
      <c r="N133" s="3"/>
      <c r="O133" s="3"/>
      <c r="P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K133" s="3"/>
      <c r="BL133" s="3"/>
      <c r="BM133" s="3"/>
      <c r="BN133" s="3"/>
      <c r="BO133" s="3"/>
      <c r="BP133" s="3"/>
      <c r="BQ133" s="3"/>
      <c r="BR133" s="3"/>
      <c r="BS133" s="3"/>
      <c r="BT133" s="3"/>
      <c r="BU133" s="3"/>
      <c r="BV133" s="3"/>
      <c r="BZ133" s="3"/>
      <c r="CA133" s="3"/>
      <c r="CB133" s="3"/>
      <c r="CC133" s="3"/>
      <c r="CD133" s="3"/>
      <c r="CE133" s="3"/>
      <c r="CF133" s="3"/>
      <c r="CG133" s="3"/>
    </row>
    <row r="134" spans="4:85" ht="10.5" customHeight="1" x14ac:dyDescent="0.25">
      <c r="D134" s="3"/>
      <c r="E134" s="3"/>
      <c r="F134" s="3"/>
      <c r="G134" s="3"/>
      <c r="H134" s="3"/>
      <c r="I134" s="3"/>
      <c r="J134" s="3"/>
      <c r="K134" s="3"/>
      <c r="L134" s="3"/>
      <c r="M134" s="3"/>
      <c r="N134" s="3"/>
      <c r="O134" s="3"/>
      <c r="P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K134" s="3"/>
      <c r="BL134" s="3"/>
      <c r="BM134" s="3"/>
      <c r="BN134" s="3"/>
      <c r="BO134" s="3"/>
      <c r="BP134" s="3"/>
      <c r="BQ134" s="3"/>
      <c r="BR134" s="3"/>
      <c r="BS134" s="3"/>
      <c r="BT134" s="3"/>
      <c r="BU134" s="3"/>
      <c r="BV134" s="3"/>
      <c r="BZ134" s="3"/>
      <c r="CA134" s="3"/>
      <c r="CB134" s="3"/>
      <c r="CC134" s="3"/>
      <c r="CD134" s="3"/>
      <c r="CE134" s="3"/>
      <c r="CF134" s="3"/>
      <c r="CG134" s="3"/>
    </row>
    <row r="135" spans="4:85" ht="10.5" customHeight="1" x14ac:dyDescent="0.25">
      <c r="D135" s="3"/>
      <c r="E135" s="3"/>
      <c r="F135" s="3"/>
      <c r="G135" s="3"/>
      <c r="H135" s="3"/>
      <c r="I135" s="3"/>
      <c r="J135" s="3"/>
      <c r="K135" s="3"/>
      <c r="L135" s="3"/>
      <c r="M135" s="3"/>
      <c r="N135" s="3"/>
      <c r="O135" s="3"/>
      <c r="P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K135" s="3"/>
      <c r="BL135" s="3"/>
      <c r="BM135" s="3"/>
      <c r="BN135" s="3"/>
      <c r="BO135" s="3"/>
      <c r="BP135" s="3"/>
      <c r="BQ135" s="3"/>
      <c r="BR135" s="3"/>
      <c r="BS135" s="3"/>
      <c r="BT135" s="3"/>
      <c r="BU135" s="3"/>
      <c r="BV135" s="3"/>
      <c r="BZ135" s="3"/>
      <c r="CA135" s="3"/>
      <c r="CB135" s="3"/>
      <c r="CC135" s="3"/>
      <c r="CD135" s="3"/>
      <c r="CE135" s="3"/>
      <c r="CF135" s="3"/>
      <c r="CG135" s="3"/>
    </row>
    <row r="136" spans="4:85" ht="10.5" customHeight="1" x14ac:dyDescent="0.25">
      <c r="D136" s="3"/>
      <c r="E136" s="3"/>
      <c r="F136" s="3"/>
      <c r="G136" s="3"/>
      <c r="H136" s="3"/>
      <c r="I136" s="3"/>
      <c r="J136" s="3"/>
      <c r="K136" s="3"/>
      <c r="L136" s="3"/>
      <c r="M136" s="3"/>
      <c r="N136" s="3"/>
      <c r="O136" s="3"/>
      <c r="P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K136" s="3"/>
      <c r="BL136" s="3"/>
      <c r="BM136" s="3"/>
      <c r="BN136" s="3"/>
      <c r="BO136" s="3"/>
      <c r="BP136" s="3"/>
      <c r="BQ136" s="3"/>
      <c r="BR136" s="3"/>
      <c r="BS136" s="3"/>
      <c r="BT136" s="3"/>
      <c r="BU136" s="3"/>
      <c r="BV136" s="3"/>
      <c r="BZ136" s="3"/>
      <c r="CA136" s="3"/>
      <c r="CB136" s="3"/>
      <c r="CC136" s="3"/>
      <c r="CD136" s="3"/>
      <c r="CE136" s="3"/>
      <c r="CF136" s="3"/>
      <c r="CG136" s="3"/>
    </row>
    <row r="137" spans="4:85" ht="10.5" customHeight="1" x14ac:dyDescent="0.25">
      <c r="D137" s="3"/>
      <c r="E137" s="3"/>
      <c r="F137" s="3"/>
      <c r="G137" s="3"/>
      <c r="H137" s="3"/>
      <c r="I137" s="3"/>
      <c r="J137" s="3"/>
      <c r="K137" s="3"/>
      <c r="L137" s="3"/>
      <c r="M137" s="3"/>
      <c r="N137" s="3"/>
      <c r="O137" s="3"/>
      <c r="P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K137" s="3"/>
      <c r="BL137" s="3"/>
      <c r="BM137" s="3"/>
      <c r="BN137" s="3"/>
      <c r="BO137" s="3"/>
      <c r="BP137" s="3"/>
      <c r="BQ137" s="3"/>
      <c r="BR137" s="3"/>
      <c r="BS137" s="3"/>
      <c r="BT137" s="3"/>
      <c r="BU137" s="3"/>
      <c r="BV137" s="3"/>
      <c r="BZ137" s="3"/>
      <c r="CA137" s="3"/>
      <c r="CB137" s="3"/>
      <c r="CC137" s="3"/>
      <c r="CD137" s="3"/>
      <c r="CE137" s="3"/>
      <c r="CF137" s="3"/>
      <c r="CG137" s="3"/>
    </row>
    <row r="138" spans="4:85" ht="10.5" customHeight="1" x14ac:dyDescent="0.25">
      <c r="D138" s="3"/>
      <c r="E138" s="3"/>
      <c r="F138" s="3"/>
      <c r="G138" s="3"/>
      <c r="H138" s="3"/>
      <c r="I138" s="3"/>
      <c r="J138" s="3"/>
      <c r="K138" s="3"/>
      <c r="L138" s="3"/>
      <c r="M138" s="3"/>
      <c r="N138" s="3"/>
      <c r="O138" s="3"/>
      <c r="P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K138" s="3"/>
      <c r="BL138" s="3"/>
      <c r="BM138" s="3"/>
      <c r="BN138" s="3"/>
      <c r="BO138" s="3"/>
      <c r="BP138" s="3"/>
      <c r="BQ138" s="3"/>
      <c r="BR138" s="3"/>
      <c r="BS138" s="3"/>
      <c r="BT138" s="3"/>
      <c r="BU138" s="3"/>
      <c r="BV138" s="3"/>
      <c r="BZ138" s="3"/>
      <c r="CA138" s="3"/>
      <c r="CB138" s="3"/>
      <c r="CC138" s="3"/>
      <c r="CD138" s="3"/>
      <c r="CE138" s="3"/>
      <c r="CF138" s="3"/>
      <c r="CG138" s="3"/>
    </row>
    <row r="139" spans="4:85" ht="10.5" customHeight="1" x14ac:dyDescent="0.25">
      <c r="D139" s="3"/>
      <c r="E139" s="3"/>
      <c r="F139" s="3"/>
      <c r="G139" s="3"/>
      <c r="H139" s="3"/>
      <c r="I139" s="3"/>
      <c r="J139" s="3"/>
      <c r="K139" s="3"/>
      <c r="L139" s="3"/>
      <c r="M139" s="3"/>
      <c r="N139" s="3"/>
      <c r="O139" s="3"/>
      <c r="P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K139" s="3"/>
      <c r="BL139" s="3"/>
      <c r="BM139" s="3"/>
      <c r="BN139" s="3"/>
      <c r="BO139" s="3"/>
      <c r="BP139" s="3"/>
      <c r="BQ139" s="3"/>
      <c r="BR139" s="3"/>
      <c r="BS139" s="3"/>
      <c r="BT139" s="3"/>
      <c r="BU139" s="3"/>
      <c r="BV139" s="3"/>
      <c r="BZ139" s="3"/>
      <c r="CA139" s="3"/>
      <c r="CB139" s="3"/>
      <c r="CC139" s="3"/>
      <c r="CD139" s="3"/>
      <c r="CE139" s="3"/>
      <c r="CF139" s="3"/>
      <c r="CG139" s="3"/>
    </row>
    <row r="140" spans="4:85" ht="10.5" customHeight="1" x14ac:dyDescent="0.25">
      <c r="D140" s="3"/>
      <c r="E140" s="3"/>
      <c r="F140" s="3"/>
      <c r="G140" s="3"/>
      <c r="H140" s="3"/>
      <c r="I140" s="3"/>
      <c r="J140" s="3"/>
      <c r="K140" s="3"/>
      <c r="L140" s="3"/>
      <c r="M140" s="3"/>
      <c r="N140" s="3"/>
      <c r="O140" s="3"/>
      <c r="P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K140" s="3"/>
      <c r="BL140" s="3"/>
      <c r="BM140" s="3"/>
      <c r="BN140" s="3"/>
      <c r="BO140" s="3"/>
      <c r="BP140" s="3"/>
      <c r="BQ140" s="3"/>
      <c r="BR140" s="3"/>
      <c r="BS140" s="3"/>
      <c r="BT140" s="3"/>
      <c r="BU140" s="3"/>
      <c r="BV140" s="3"/>
      <c r="BZ140" s="3"/>
      <c r="CA140" s="3"/>
      <c r="CB140" s="3"/>
      <c r="CC140" s="3"/>
      <c r="CD140" s="3"/>
      <c r="CE140" s="3"/>
      <c r="CF140" s="3"/>
      <c r="CG140" s="3"/>
    </row>
    <row r="141" spans="4:85" ht="10.5" customHeight="1" x14ac:dyDescent="0.25">
      <c r="D141" s="3"/>
      <c r="E141" s="3"/>
      <c r="F141" s="3"/>
      <c r="G141" s="3"/>
      <c r="H141" s="3"/>
      <c r="I141" s="3"/>
      <c r="J141" s="3"/>
      <c r="K141" s="3"/>
      <c r="L141" s="3"/>
      <c r="M141" s="3"/>
      <c r="N141" s="3"/>
      <c r="O141" s="3"/>
      <c r="P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K141" s="3"/>
      <c r="BL141" s="3"/>
      <c r="BM141" s="3"/>
      <c r="BN141" s="3"/>
      <c r="BO141" s="3"/>
      <c r="BP141" s="3"/>
      <c r="BQ141" s="3"/>
      <c r="BR141" s="3"/>
      <c r="BS141" s="3"/>
      <c r="BT141" s="3"/>
      <c r="BU141" s="3"/>
      <c r="BV141" s="3"/>
      <c r="BZ141" s="3"/>
      <c r="CA141" s="3"/>
      <c r="CB141" s="3"/>
      <c r="CC141" s="3"/>
      <c r="CD141" s="3"/>
      <c r="CE141" s="3"/>
      <c r="CF141" s="3"/>
      <c r="CG141" s="3"/>
    </row>
    <row r="142" spans="4:85" ht="10.5" customHeight="1" x14ac:dyDescent="0.25">
      <c r="D142" s="3"/>
      <c r="E142" s="3"/>
      <c r="F142" s="3"/>
      <c r="G142" s="3"/>
      <c r="H142" s="3"/>
      <c r="I142" s="3"/>
      <c r="J142" s="3"/>
      <c r="K142" s="3"/>
      <c r="L142" s="3"/>
      <c r="M142" s="3"/>
      <c r="N142" s="3"/>
      <c r="O142" s="3"/>
      <c r="P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K142" s="3"/>
      <c r="BL142" s="3"/>
      <c r="BM142" s="3"/>
      <c r="BN142" s="3"/>
      <c r="BO142" s="3"/>
      <c r="BP142" s="3"/>
      <c r="BQ142" s="3"/>
      <c r="BR142" s="3"/>
      <c r="BS142" s="3"/>
      <c r="BT142" s="3"/>
      <c r="BU142" s="3"/>
      <c r="BV142" s="3"/>
      <c r="BZ142" s="3"/>
      <c r="CA142" s="3"/>
      <c r="CB142" s="3"/>
      <c r="CC142" s="3"/>
      <c r="CD142" s="3"/>
      <c r="CE142" s="3"/>
      <c r="CF142" s="3"/>
      <c r="CG142" s="3"/>
    </row>
    <row r="143" spans="4:85" ht="10.5" customHeight="1" x14ac:dyDescent="0.25">
      <c r="D143" s="3"/>
      <c r="E143" s="3"/>
      <c r="F143" s="3"/>
      <c r="G143" s="3"/>
      <c r="H143" s="3"/>
      <c r="I143" s="3"/>
      <c r="J143" s="3"/>
      <c r="K143" s="3"/>
      <c r="L143" s="3"/>
      <c r="M143" s="3"/>
      <c r="N143" s="3"/>
      <c r="O143" s="3"/>
      <c r="P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K143" s="3"/>
      <c r="BL143" s="3"/>
      <c r="BM143" s="3"/>
      <c r="BN143" s="3"/>
      <c r="BO143" s="3"/>
      <c r="BP143" s="3"/>
      <c r="BQ143" s="3"/>
      <c r="BR143" s="3"/>
      <c r="BS143" s="3"/>
      <c r="BT143" s="3"/>
      <c r="BU143" s="3"/>
      <c r="BV143" s="3"/>
      <c r="BZ143" s="3"/>
      <c r="CA143" s="3"/>
      <c r="CB143" s="3"/>
      <c r="CC143" s="3"/>
      <c r="CD143" s="3"/>
      <c r="CE143" s="3"/>
      <c r="CF143" s="3"/>
      <c r="CG143" s="3"/>
    </row>
    <row r="144" spans="4:85" ht="10.5" customHeight="1" x14ac:dyDescent="0.25">
      <c r="D144" s="3"/>
      <c r="E144" s="3"/>
      <c r="F144" s="3"/>
      <c r="G144" s="3"/>
      <c r="H144" s="3"/>
      <c r="I144" s="3"/>
      <c r="J144" s="3"/>
      <c r="K144" s="3"/>
      <c r="L144" s="3"/>
      <c r="M144" s="3"/>
      <c r="N144" s="3"/>
      <c r="O144" s="3"/>
      <c r="P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K144" s="3"/>
      <c r="BL144" s="3"/>
      <c r="BM144" s="3"/>
      <c r="BN144" s="3"/>
      <c r="BO144" s="3"/>
      <c r="BP144" s="3"/>
      <c r="BQ144" s="3"/>
      <c r="BR144" s="3"/>
      <c r="BS144" s="3"/>
      <c r="BT144" s="3"/>
      <c r="BU144" s="3"/>
      <c r="BV144" s="3"/>
      <c r="BZ144" s="3"/>
      <c r="CA144" s="3"/>
      <c r="CB144" s="3"/>
      <c r="CC144" s="3"/>
      <c r="CD144" s="3"/>
      <c r="CE144" s="3"/>
      <c r="CF144" s="3"/>
      <c r="CG144" s="3"/>
    </row>
    <row r="145" spans="4:151" ht="10.5" customHeight="1" x14ac:dyDescent="0.25">
      <c r="D145" s="3"/>
      <c r="E145" s="3"/>
      <c r="F145" s="3"/>
      <c r="G145" s="3"/>
      <c r="H145" s="3"/>
      <c r="I145" s="3"/>
      <c r="J145" s="3"/>
      <c r="K145" s="3"/>
      <c r="L145" s="3"/>
      <c r="M145" s="3"/>
      <c r="N145" s="3"/>
      <c r="O145" s="3"/>
      <c r="P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K145" s="3"/>
      <c r="BL145" s="3"/>
      <c r="BM145" s="3"/>
      <c r="BN145" s="3"/>
      <c r="BO145" s="3"/>
      <c r="BP145" s="3"/>
      <c r="BQ145" s="3"/>
      <c r="BR145" s="3"/>
      <c r="BS145" s="3"/>
      <c r="BT145" s="3"/>
      <c r="BU145" s="3"/>
      <c r="BV145" s="3"/>
      <c r="BZ145" s="3"/>
      <c r="CA145" s="3"/>
      <c r="CB145" s="3"/>
      <c r="CC145" s="3"/>
      <c r="CD145" s="3"/>
      <c r="CE145" s="3"/>
      <c r="CF145" s="3"/>
      <c r="CG145" s="3"/>
    </row>
    <row r="146" spans="4:151" ht="10.5" customHeight="1" x14ac:dyDescent="0.25">
      <c r="D146" s="3"/>
      <c r="E146" s="3"/>
      <c r="F146" s="3"/>
      <c r="G146" s="3"/>
      <c r="H146" s="3"/>
      <c r="I146" s="3"/>
      <c r="J146" s="3"/>
      <c r="K146" s="3"/>
      <c r="L146" s="3"/>
      <c r="M146" s="3"/>
      <c r="N146" s="3"/>
      <c r="O146" s="3"/>
      <c r="P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K146" s="3"/>
      <c r="BL146" s="3"/>
      <c r="BM146" s="3"/>
      <c r="BN146" s="3"/>
      <c r="BO146" s="3"/>
      <c r="BP146" s="3"/>
      <c r="BQ146" s="3"/>
      <c r="BR146" s="3"/>
      <c r="BS146" s="3"/>
      <c r="BT146" s="3"/>
      <c r="BU146" s="3"/>
      <c r="BV146" s="3"/>
      <c r="BZ146" s="3"/>
      <c r="CA146" s="3"/>
      <c r="CB146" s="3"/>
      <c r="CC146" s="3"/>
      <c r="CD146" s="3"/>
      <c r="CE146" s="3"/>
      <c r="CF146" s="3"/>
      <c r="CG146" s="3"/>
    </row>
    <row r="147" spans="4:151" ht="10.5" customHeight="1" x14ac:dyDescent="0.25">
      <c r="D147" s="3"/>
      <c r="E147" s="3"/>
      <c r="F147" s="3"/>
      <c r="G147" s="3"/>
      <c r="H147" s="3"/>
      <c r="I147" s="3"/>
      <c r="J147" s="3"/>
      <c r="K147" s="3"/>
      <c r="L147" s="3"/>
      <c r="M147" s="3"/>
      <c r="N147" s="3"/>
      <c r="O147" s="3"/>
      <c r="P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K147" s="3"/>
      <c r="BL147" s="3"/>
      <c r="BM147" s="3"/>
      <c r="BN147" s="3"/>
      <c r="BO147" s="3"/>
      <c r="BP147" s="3"/>
      <c r="BQ147" s="3"/>
      <c r="BR147" s="3"/>
      <c r="BS147" s="3"/>
      <c r="BT147" s="3"/>
      <c r="BU147" s="3"/>
      <c r="BV147" s="3"/>
      <c r="BZ147" s="3"/>
      <c r="CA147" s="3"/>
      <c r="CB147" s="3"/>
      <c r="CC147" s="3"/>
      <c r="CD147" s="3"/>
      <c r="CE147" s="3"/>
      <c r="CF147" s="3"/>
      <c r="CG147" s="3"/>
    </row>
    <row r="148" spans="4:151" ht="10.5" customHeight="1" x14ac:dyDescent="0.25">
      <c r="D148" s="3"/>
      <c r="E148" s="3"/>
      <c r="F148" s="3"/>
      <c r="G148" s="3"/>
      <c r="H148" s="3"/>
      <c r="I148" s="3"/>
      <c r="J148" s="3"/>
      <c r="K148" s="3"/>
      <c r="L148" s="3"/>
      <c r="M148" s="3"/>
      <c r="N148" s="3"/>
      <c r="O148" s="3"/>
      <c r="P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K148" s="3"/>
      <c r="BL148" s="3"/>
      <c r="BM148" s="3"/>
      <c r="BN148" s="3"/>
      <c r="BO148" s="3"/>
      <c r="BP148" s="3"/>
      <c r="BQ148" s="3"/>
      <c r="BR148" s="3"/>
      <c r="BS148" s="3"/>
      <c r="BT148" s="3"/>
      <c r="BU148" s="3"/>
      <c r="BV148" s="3"/>
      <c r="BZ148" s="3"/>
      <c r="CA148" s="3"/>
      <c r="CB148" s="3"/>
      <c r="CC148" s="3"/>
      <c r="CD148" s="3"/>
      <c r="CE148" s="3"/>
      <c r="CF148" s="3"/>
      <c r="CG148" s="3"/>
    </row>
    <row r="149" spans="4:151" ht="10.5" customHeight="1" x14ac:dyDescent="0.25">
      <c r="D149" s="3"/>
      <c r="E149" s="3"/>
      <c r="F149" s="3"/>
      <c r="G149" s="3"/>
      <c r="H149" s="3"/>
      <c r="I149" s="3"/>
      <c r="J149" s="3"/>
      <c r="K149" s="3"/>
      <c r="L149" s="3"/>
      <c r="M149" s="3"/>
      <c r="N149" s="3"/>
      <c r="O149" s="3"/>
      <c r="P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K149" s="3"/>
      <c r="BL149" s="3"/>
      <c r="BM149" s="3"/>
      <c r="BN149" s="3"/>
      <c r="BO149" s="3"/>
      <c r="BP149" s="3"/>
      <c r="BQ149" s="3"/>
      <c r="BR149" s="3"/>
      <c r="BS149" s="3"/>
      <c r="BT149" s="3"/>
      <c r="BU149" s="3"/>
      <c r="BV149" s="3"/>
      <c r="BZ149" s="3"/>
      <c r="CA149" s="3"/>
      <c r="CB149" s="3"/>
      <c r="CC149" s="3"/>
      <c r="CD149" s="3"/>
      <c r="CE149" s="3"/>
      <c r="CF149" s="3"/>
      <c r="CG149" s="3"/>
    </row>
    <row r="150" spans="4:151" ht="10.5" customHeight="1" x14ac:dyDescent="0.25">
      <c r="D150" s="3"/>
      <c r="E150" s="3"/>
      <c r="F150" s="3"/>
      <c r="G150" s="3"/>
      <c r="H150" s="3"/>
      <c r="I150" s="3"/>
      <c r="J150" s="3"/>
      <c r="K150" s="3"/>
      <c r="L150" s="3"/>
      <c r="M150" s="3"/>
      <c r="N150" s="3"/>
      <c r="O150" s="3"/>
      <c r="P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K150" s="3"/>
      <c r="BL150" s="3"/>
      <c r="BM150" s="3"/>
      <c r="BN150" s="3"/>
      <c r="BO150" s="3"/>
      <c r="BP150" s="3"/>
      <c r="BQ150" s="3"/>
      <c r="BR150" s="3"/>
      <c r="BS150" s="3"/>
      <c r="BT150" s="3"/>
      <c r="BU150" s="3"/>
      <c r="BV150" s="3"/>
      <c r="BZ150" s="3"/>
      <c r="CA150" s="3"/>
      <c r="CB150" s="3"/>
      <c r="CC150" s="3"/>
      <c r="CD150" s="3"/>
      <c r="CE150" s="3"/>
      <c r="CF150" s="3"/>
      <c r="CG150" s="3"/>
    </row>
    <row r="151" spans="4:151" ht="10.5" customHeight="1" x14ac:dyDescent="0.25">
      <c r="D151" s="3"/>
      <c r="E151" s="3"/>
      <c r="F151" s="3"/>
      <c r="G151" s="3"/>
      <c r="H151" s="3"/>
      <c r="I151" s="3"/>
      <c r="J151" s="3"/>
      <c r="K151" s="3"/>
      <c r="L151" s="3"/>
      <c r="M151" s="3"/>
      <c r="N151" s="3"/>
      <c r="O151" s="3"/>
      <c r="P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K151" s="3"/>
      <c r="BL151" s="3"/>
      <c r="BM151" s="3"/>
      <c r="BN151" s="3"/>
      <c r="BO151" s="3"/>
      <c r="BP151" s="3"/>
      <c r="BQ151" s="3"/>
      <c r="BR151" s="3"/>
      <c r="BS151" s="3"/>
      <c r="BT151" s="3"/>
      <c r="BU151" s="3"/>
      <c r="BV151" s="3"/>
      <c r="BZ151" s="3"/>
      <c r="CA151" s="3"/>
      <c r="CB151" s="3"/>
      <c r="CC151" s="3"/>
      <c r="CD151" s="3"/>
      <c r="CE151" s="3"/>
      <c r="CF151" s="3"/>
      <c r="CG151" s="3"/>
    </row>
    <row r="152" spans="4:151" ht="10.5" customHeight="1" x14ac:dyDescent="0.25">
      <c r="D152" s="3"/>
      <c r="E152" s="3"/>
      <c r="F152" s="3"/>
      <c r="G152" s="3"/>
      <c r="H152" s="3"/>
      <c r="I152" s="3"/>
      <c r="J152" s="3"/>
      <c r="K152" s="3"/>
      <c r="L152" s="3"/>
      <c r="M152" s="3"/>
      <c r="N152" s="3"/>
      <c r="O152" s="3"/>
      <c r="P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K152" s="3"/>
      <c r="BL152" s="3"/>
      <c r="BM152" s="3"/>
      <c r="BN152" s="3"/>
      <c r="BO152" s="3"/>
      <c r="BP152" s="3"/>
      <c r="BQ152" s="3"/>
      <c r="BR152" s="3"/>
      <c r="BS152" s="3"/>
      <c r="BT152" s="3"/>
      <c r="BU152" s="3"/>
      <c r="BV152" s="3"/>
      <c r="BZ152" s="3"/>
      <c r="CA152" s="3"/>
      <c r="CB152" s="3"/>
      <c r="CC152" s="3"/>
      <c r="CD152" s="3"/>
      <c r="CE152" s="3"/>
      <c r="CF152" s="3"/>
      <c r="CG152" s="3"/>
    </row>
    <row r="153" spans="4:151" ht="10.5" customHeight="1" x14ac:dyDescent="0.25">
      <c r="D153" s="3"/>
      <c r="E153" s="3"/>
      <c r="F153" s="3"/>
      <c r="G153" s="3"/>
      <c r="H153" s="3"/>
      <c r="I153" s="3"/>
      <c r="J153" s="3"/>
      <c r="K153" s="3"/>
      <c r="L153" s="3"/>
      <c r="M153" s="3"/>
      <c r="N153" s="3"/>
      <c r="O153" s="3"/>
      <c r="P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Z153" s="3"/>
      <c r="CA153" s="3"/>
      <c r="CB153" s="3"/>
      <c r="CC153" s="3"/>
      <c r="CD153" s="3"/>
      <c r="CE153" s="3"/>
      <c r="CF153" s="3"/>
      <c r="CG153" s="3"/>
    </row>
    <row r="154" spans="4:151" ht="10.5" customHeight="1" x14ac:dyDescent="0.25">
      <c r="D154" s="3"/>
      <c r="E154" s="3"/>
      <c r="F154" s="3"/>
      <c r="G154" s="3"/>
      <c r="H154" s="3"/>
      <c r="I154" s="3"/>
      <c r="J154" s="3"/>
      <c r="K154" s="3"/>
      <c r="L154" s="3"/>
      <c r="M154" s="3"/>
      <c r="N154" s="3"/>
      <c r="O154" s="3"/>
      <c r="P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Z154" s="3"/>
      <c r="CA154" s="3"/>
      <c r="CB154" s="3"/>
      <c r="CC154" s="3"/>
      <c r="CD154" s="3"/>
      <c r="CE154" s="3"/>
      <c r="CF154" s="3"/>
      <c r="CG154" s="3"/>
    </row>
    <row r="155" spans="4:151" ht="10.5" customHeight="1" x14ac:dyDescent="0.25">
      <c r="D155" s="3"/>
      <c r="E155" s="3"/>
      <c r="F155" s="3"/>
      <c r="G155" s="3"/>
      <c r="H155" s="3"/>
      <c r="I155" s="3"/>
      <c r="J155" s="3"/>
      <c r="K155" s="3"/>
      <c r="L155" s="3"/>
      <c r="M155" s="3"/>
      <c r="N155" s="3"/>
      <c r="O155" s="3"/>
      <c r="P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Z155" s="3"/>
      <c r="CA155" s="3"/>
      <c r="CB155" s="3"/>
      <c r="CC155" s="3"/>
      <c r="CD155" s="3"/>
      <c r="CE155" s="3"/>
      <c r="CF155" s="3"/>
      <c r="CG155" s="3"/>
    </row>
    <row r="156" spans="4:151" ht="10.5" customHeight="1" x14ac:dyDescent="0.25">
      <c r="D156" s="3"/>
      <c r="E156" s="3"/>
      <c r="F156" s="3"/>
      <c r="G156" s="3"/>
      <c r="H156" s="3"/>
      <c r="I156" s="3"/>
      <c r="J156" s="3"/>
      <c r="K156" s="3"/>
      <c r="L156" s="3"/>
      <c r="M156" s="3"/>
      <c r="N156" s="3"/>
      <c r="O156" s="3"/>
      <c r="P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Z156" s="3"/>
      <c r="CA156" s="3"/>
      <c r="CB156" s="3"/>
      <c r="CC156" s="3"/>
      <c r="CD156" s="3"/>
      <c r="CE156" s="3"/>
      <c r="CF156" s="3"/>
      <c r="CG156" s="3"/>
    </row>
    <row r="157" spans="4:151" ht="10.5" customHeight="1" x14ac:dyDescent="0.25">
      <c r="D157" s="3"/>
      <c r="E157" s="3"/>
      <c r="F157" s="3"/>
      <c r="G157" s="3"/>
      <c r="H157" s="3"/>
      <c r="I157" s="3"/>
      <c r="J157" s="3"/>
      <c r="K157" s="3"/>
      <c r="L157" s="3"/>
      <c r="M157" s="3"/>
      <c r="N157" s="3"/>
      <c r="O157" s="3"/>
      <c r="P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Z157" s="3"/>
      <c r="CA157" s="3"/>
      <c r="CB157" s="3"/>
      <c r="CC157" s="3"/>
      <c r="CD157" s="3"/>
      <c r="CE157" s="3"/>
      <c r="CF157" s="3"/>
      <c r="CG157" s="3"/>
    </row>
    <row r="158" spans="4:151" customFormat="1" ht="10.5" customHeight="1" x14ac:dyDescent="0.25">
      <c r="BZ158" s="3"/>
      <c r="CA158" s="3"/>
      <c r="CB158" s="3"/>
      <c r="CC158" s="3"/>
      <c r="CD158" s="3"/>
      <c r="CE158" s="3"/>
      <c r="CF158" s="3"/>
      <c r="CG158" s="3"/>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row>
    <row r="159" spans="4:151" customFormat="1" ht="10.5" customHeight="1" x14ac:dyDescent="0.25">
      <c r="BZ159" s="3"/>
      <c r="CA159" s="3"/>
      <c r="CB159" s="3"/>
      <c r="CC159" s="3"/>
      <c r="CD159" s="3"/>
      <c r="CE159" s="3"/>
      <c r="CF159" s="3"/>
      <c r="CG159" s="3"/>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row>
    <row r="160" spans="4:151" customFormat="1" ht="10.5" customHeight="1" x14ac:dyDescent="0.25">
      <c r="BZ160" s="3"/>
      <c r="CA160" s="3"/>
      <c r="CB160" s="3"/>
      <c r="CC160" s="3"/>
      <c r="CD160" s="3"/>
      <c r="CE160" s="3"/>
      <c r="CF160" s="3"/>
      <c r="CG160" s="3"/>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row>
    <row r="161" spans="78:151" customFormat="1" ht="10.5" customHeight="1" x14ac:dyDescent="0.25">
      <c r="BZ161" s="3"/>
      <c r="CA161" s="3"/>
      <c r="CB161" s="3"/>
      <c r="CC161" s="3"/>
      <c r="CD161" s="3"/>
      <c r="CE161" s="3"/>
      <c r="CF161" s="3"/>
      <c r="CG161" s="3"/>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row>
    <row r="162" spans="78:151" customFormat="1" ht="10.5" customHeight="1" x14ac:dyDescent="0.25">
      <c r="BZ162" s="3"/>
      <c r="CA162" s="3"/>
      <c r="CB162" s="3"/>
      <c r="CC162" s="3"/>
      <c r="CD162" s="3"/>
      <c r="CE162" s="3"/>
      <c r="CF162" s="3"/>
      <c r="CG162" s="3"/>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row>
    <row r="163" spans="78:151" customFormat="1" ht="10.5" customHeight="1" x14ac:dyDescent="0.25">
      <c r="BZ163" s="3"/>
      <c r="CA163" s="3"/>
      <c r="CB163" s="3"/>
      <c r="CC163" s="3"/>
      <c r="CD163" s="3"/>
      <c r="CE163" s="3"/>
      <c r="CF163" s="3"/>
      <c r="CG163" s="3"/>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row>
    <row r="164" spans="78:151" customFormat="1" ht="10.5" customHeight="1" x14ac:dyDescent="0.25">
      <c r="BZ164" s="3"/>
      <c r="CA164" s="3"/>
      <c r="CB164" s="3"/>
      <c r="CC164" s="3"/>
      <c r="CD164" s="3"/>
      <c r="CE164" s="3"/>
      <c r="CF164" s="3"/>
      <c r="CG164" s="3"/>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row>
    <row r="165" spans="78:151" customFormat="1" ht="10.5" customHeight="1" x14ac:dyDescent="0.25">
      <c r="BZ165" s="3"/>
      <c r="CA165" s="3"/>
      <c r="CB165" s="3"/>
      <c r="CC165" s="3"/>
      <c r="CD165" s="3"/>
      <c r="CE165" s="3"/>
      <c r="CF165" s="3"/>
      <c r="CG165" s="3"/>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row>
    <row r="166" spans="78:151" customFormat="1" ht="10.5" customHeight="1" x14ac:dyDescent="0.25">
      <c r="BZ166" s="3"/>
      <c r="CA166" s="3"/>
      <c r="CB166" s="3"/>
      <c r="CC166" s="3"/>
      <c r="CD166" s="3"/>
      <c r="CE166" s="3"/>
      <c r="CF166" s="3"/>
      <c r="CG166" s="3"/>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row>
    <row r="167" spans="78:151" customFormat="1" ht="10.5" customHeight="1" x14ac:dyDescent="0.25">
      <c r="BZ167" s="3"/>
      <c r="CA167" s="3"/>
      <c r="CB167" s="3"/>
      <c r="CC167" s="3"/>
      <c r="CD167" s="3"/>
      <c r="CE167" s="3"/>
      <c r="CF167" s="3"/>
      <c r="CG167" s="3"/>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row>
    <row r="168" spans="78:151" customFormat="1" ht="10.5" customHeight="1" x14ac:dyDescent="0.25">
      <c r="BZ168" s="3"/>
      <c r="CA168" s="3"/>
      <c r="CB168" s="3"/>
      <c r="CC168" s="3"/>
      <c r="CD168" s="3"/>
      <c r="CE168" s="3"/>
      <c r="CF168" s="3"/>
      <c r="CG168" s="3"/>
    </row>
    <row r="169" spans="78:151" customFormat="1" ht="10.5" customHeight="1" x14ac:dyDescent="0.25"/>
    <row r="170" spans="78:151" customFormat="1" ht="10.5" customHeight="1" x14ac:dyDescent="0.25"/>
    <row r="171" spans="78:151" customFormat="1" ht="10.5" customHeight="1" x14ac:dyDescent="0.25"/>
    <row r="172" spans="78:151" customFormat="1" ht="10.5" customHeight="1" x14ac:dyDescent="0.25"/>
    <row r="173" spans="78:151" customFormat="1" ht="10.5" customHeight="1" x14ac:dyDescent="0.25"/>
    <row r="174" spans="78:151" customFormat="1" ht="10.5" customHeight="1" x14ac:dyDescent="0.25"/>
    <row r="175" spans="78:151" customFormat="1" ht="10.5" customHeight="1" x14ac:dyDescent="0.25"/>
    <row r="176" spans="78:151" customFormat="1" ht="10.5" customHeight="1" x14ac:dyDescent="0.25"/>
    <row r="177" customFormat="1" ht="10.5" customHeight="1" x14ac:dyDescent="0.25"/>
    <row r="178" customFormat="1" ht="10.5" customHeight="1" x14ac:dyDescent="0.25"/>
    <row r="179" customFormat="1" ht="10.5" customHeight="1" x14ac:dyDescent="0.25"/>
    <row r="180" customFormat="1" ht="10.5" customHeight="1" x14ac:dyDescent="0.25"/>
    <row r="181" customFormat="1" ht="10.5" customHeight="1" x14ac:dyDescent="0.25"/>
    <row r="182" customFormat="1" ht="10.5" customHeight="1" x14ac:dyDescent="0.25"/>
    <row r="183" customFormat="1" ht="10.5" customHeight="1" x14ac:dyDescent="0.25"/>
    <row r="184" customFormat="1" ht="10.5" customHeight="1" x14ac:dyDescent="0.25"/>
    <row r="185" customFormat="1" ht="10.5" customHeight="1" x14ac:dyDescent="0.25"/>
    <row r="186" customFormat="1" ht="10.5" customHeight="1" x14ac:dyDescent="0.25"/>
    <row r="187" customFormat="1" ht="10.5" customHeight="1" x14ac:dyDescent="0.25"/>
    <row r="188" customFormat="1" ht="10.5" customHeight="1" x14ac:dyDescent="0.25"/>
    <row r="189" customFormat="1" ht="10.5" customHeight="1" x14ac:dyDescent="0.25"/>
    <row r="190" customFormat="1" ht="10.5" customHeight="1" x14ac:dyDescent="0.25"/>
    <row r="191" customFormat="1" ht="10.5" customHeight="1" x14ac:dyDescent="0.25"/>
    <row r="192" customFormat="1" ht="10.5" customHeight="1" x14ac:dyDescent="0.25"/>
    <row r="193" spans="78:151" customFormat="1" ht="10.5" customHeight="1" x14ac:dyDescent="0.25"/>
    <row r="194" spans="78:151" customFormat="1" ht="10.5" customHeight="1" x14ac:dyDescent="0.25"/>
    <row r="195" spans="78:151" ht="10.5" customHeight="1" x14ac:dyDescent="0.25">
      <c r="BZ195"/>
      <c r="CA195"/>
      <c r="CB195"/>
      <c r="CC195"/>
      <c r="CD195"/>
      <c r="CE195"/>
      <c r="CF195"/>
      <c r="CG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row>
    <row r="196" spans="78:151" ht="0" hidden="1" customHeight="1" x14ac:dyDescent="0.25">
      <c r="BZ196"/>
      <c r="CA196"/>
      <c r="CB196"/>
      <c r="CC196"/>
      <c r="CD196"/>
      <c r="CE196"/>
      <c r="CF196"/>
      <c r="CG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row>
    <row r="197" spans="78:151" ht="0" hidden="1" customHeight="1" x14ac:dyDescent="0.25">
      <c r="BZ197"/>
      <c r="CA197"/>
      <c r="CB197"/>
      <c r="CC197"/>
      <c r="CD197"/>
      <c r="CE197"/>
      <c r="CF197"/>
      <c r="CG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row>
    <row r="198" spans="78:151" ht="0" hidden="1" customHeight="1" x14ac:dyDescent="0.25">
      <c r="BZ198"/>
      <c r="CA198"/>
      <c r="CB198"/>
      <c r="CC198"/>
      <c r="CD198"/>
      <c r="CE198"/>
      <c r="CF198"/>
      <c r="CG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row>
    <row r="199" spans="78:151" ht="0" hidden="1" customHeight="1" x14ac:dyDescent="0.25">
      <c r="BZ199"/>
      <c r="CA199"/>
      <c r="CB199"/>
      <c r="CC199"/>
      <c r="CD199"/>
      <c r="CE199"/>
      <c r="CF199"/>
      <c r="CG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row>
    <row r="200" spans="78:151" ht="0" hidden="1" customHeight="1" x14ac:dyDescent="0.25">
      <c r="BZ200"/>
      <c r="CA200"/>
      <c r="CB200"/>
      <c r="CC200"/>
      <c r="CD200"/>
      <c r="CE200"/>
      <c r="CF200"/>
      <c r="CG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row>
    <row r="201" spans="78:151" ht="0" hidden="1" customHeight="1" x14ac:dyDescent="0.25">
      <c r="BZ201"/>
      <c r="CA201"/>
      <c r="CB201"/>
      <c r="CC201"/>
      <c r="CD201"/>
      <c r="CE201"/>
      <c r="CF201"/>
      <c r="CG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row>
    <row r="202" spans="78:151" ht="0" hidden="1" customHeight="1" x14ac:dyDescent="0.25">
      <c r="BZ202"/>
      <c r="CA202"/>
      <c r="CB202"/>
      <c r="CC202"/>
      <c r="CD202"/>
      <c r="CE202"/>
      <c r="CF202"/>
      <c r="CG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row>
    <row r="203" spans="78:151" ht="0" hidden="1" customHeight="1" x14ac:dyDescent="0.25">
      <c r="BZ203"/>
      <c r="CA203"/>
      <c r="CB203"/>
      <c r="CC203"/>
      <c r="CD203"/>
      <c r="CE203"/>
      <c r="CF203"/>
      <c r="CG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row>
    <row r="204" spans="78:151" ht="0" hidden="1" customHeight="1" x14ac:dyDescent="0.25">
      <c r="BZ204"/>
      <c r="CA204"/>
      <c r="CB204"/>
      <c r="CC204"/>
      <c r="CD204"/>
      <c r="CE204"/>
      <c r="CF204"/>
      <c r="CG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row>
    <row r="205" spans="78:151" ht="0" hidden="1" customHeight="1" x14ac:dyDescent="0.25">
      <c r="BZ205"/>
      <c r="CA205"/>
      <c r="CB205"/>
      <c r="CC205"/>
      <c r="CD205"/>
      <c r="CE205"/>
      <c r="CF205"/>
      <c r="CG205"/>
    </row>
  </sheetData>
  <mergeCells count="225">
    <mergeCell ref="EW73:FH73"/>
    <mergeCell ref="FI73:FT73"/>
    <mergeCell ref="FV73:GS81"/>
    <mergeCell ref="GT73:HQ81"/>
    <mergeCell ref="EW80:FH82"/>
    <mergeCell ref="FI80:FT82"/>
    <mergeCell ref="BZ114:EU116"/>
    <mergeCell ref="EW114:HR116"/>
    <mergeCell ref="GT98:HQ100"/>
    <mergeCell ref="EW101:FH101"/>
    <mergeCell ref="FI101:FT101"/>
    <mergeCell ref="FV101:GS109"/>
    <mergeCell ref="GT101:HQ109"/>
    <mergeCell ref="EW108:FH110"/>
    <mergeCell ref="FI108:FT110"/>
    <mergeCell ref="FI111:FT111"/>
    <mergeCell ref="EW111:FH111"/>
    <mergeCell ref="FV98:GS100"/>
    <mergeCell ref="FI98:FT100"/>
    <mergeCell ref="EW98:FH100"/>
    <mergeCell ref="EW83:FH83"/>
    <mergeCell ref="FI83:FT83"/>
    <mergeCell ref="FB90:HR92"/>
    <mergeCell ref="EW94:FT97"/>
    <mergeCell ref="EW28:FH28"/>
    <mergeCell ref="FI28:FT28"/>
    <mergeCell ref="EW42:FH44"/>
    <mergeCell ref="FI42:FT44"/>
    <mergeCell ref="FV42:GS44"/>
    <mergeCell ref="GT42:HQ44"/>
    <mergeCell ref="EW45:FH45"/>
    <mergeCell ref="FI45:FT45"/>
    <mergeCell ref="FV45:GS53"/>
    <mergeCell ref="GT45:HQ53"/>
    <mergeCell ref="EW52:FH54"/>
    <mergeCell ref="FI52:FT54"/>
    <mergeCell ref="FB34:HR36"/>
    <mergeCell ref="FV38:HR41"/>
    <mergeCell ref="EW38:FT41"/>
    <mergeCell ref="FV28:HQ28"/>
    <mergeCell ref="EW1:HR4"/>
    <mergeCell ref="EW15:FH17"/>
    <mergeCell ref="FI15:FT17"/>
    <mergeCell ref="FV15:GS17"/>
    <mergeCell ref="GT15:HQ17"/>
    <mergeCell ref="EW18:FH18"/>
    <mergeCell ref="FI18:FT18"/>
    <mergeCell ref="FV18:GS26"/>
    <mergeCell ref="GT18:HQ26"/>
    <mergeCell ref="EW25:FH27"/>
    <mergeCell ref="FI25:FT27"/>
    <mergeCell ref="FB7:HR9"/>
    <mergeCell ref="EW11:FT14"/>
    <mergeCell ref="FV11:HR14"/>
    <mergeCell ref="BB94:BI96"/>
    <mergeCell ref="BB97:BI99"/>
    <mergeCell ref="BB100:BI102"/>
    <mergeCell ref="BB103:BI105"/>
    <mergeCell ref="BB106:BI108"/>
    <mergeCell ref="AS88:AV90"/>
    <mergeCell ref="AS91:AV93"/>
    <mergeCell ref="BZ1:EU4"/>
    <mergeCell ref="BZ7:EU9"/>
    <mergeCell ref="BD31:BN32"/>
    <mergeCell ref="BZ94:CW97"/>
    <mergeCell ref="CY94:EU97"/>
    <mergeCell ref="BQ76:BX76"/>
    <mergeCell ref="BQ77:BX77"/>
    <mergeCell ref="BB79:BI81"/>
    <mergeCell ref="C7:BW9"/>
    <mergeCell ref="C22:BW24"/>
    <mergeCell ref="AD29:AN30"/>
    <mergeCell ref="BD29:BN30"/>
    <mergeCell ref="CY70:DV72"/>
    <mergeCell ref="DW70:ET72"/>
    <mergeCell ref="J94:M96"/>
    <mergeCell ref="J97:M99"/>
    <mergeCell ref="J100:M102"/>
    <mergeCell ref="J103:M105"/>
    <mergeCell ref="J106:M108"/>
    <mergeCell ref="AS103:AV105"/>
    <mergeCell ref="AS94:AV96"/>
    <mergeCell ref="AS97:AV99"/>
    <mergeCell ref="AS100:AV102"/>
    <mergeCell ref="AS106:AV108"/>
    <mergeCell ref="AS76:AV78"/>
    <mergeCell ref="AO79:AR81"/>
    <mergeCell ref="AO82:AR84"/>
    <mergeCell ref="BV74:BW75"/>
    <mergeCell ref="J79:M81"/>
    <mergeCell ref="J82:M84"/>
    <mergeCell ref="J85:M87"/>
    <mergeCell ref="J88:M90"/>
    <mergeCell ref="J91:M93"/>
    <mergeCell ref="BF76:BM76"/>
    <mergeCell ref="BC76:BE76"/>
    <mergeCell ref="BC77:BE77"/>
    <mergeCell ref="BF77:BM77"/>
    <mergeCell ref="BB82:BI84"/>
    <mergeCell ref="BB85:BI87"/>
    <mergeCell ref="BB88:BI90"/>
    <mergeCell ref="BB91:BI93"/>
    <mergeCell ref="E74:W75"/>
    <mergeCell ref="AD74:AV75"/>
    <mergeCell ref="AW74:AW75"/>
    <mergeCell ref="BC74:BU75"/>
    <mergeCell ref="BD47:BN48"/>
    <mergeCell ref="C63:BW65"/>
    <mergeCell ref="H68:U70"/>
    <mergeCell ref="H71:U72"/>
    <mergeCell ref="AJ68:AW70"/>
    <mergeCell ref="AJ71:AW72"/>
    <mergeCell ref="D49:P50"/>
    <mergeCell ref="AD49:AN50"/>
    <mergeCell ref="BD49:BN50"/>
    <mergeCell ref="BB109:BI111"/>
    <mergeCell ref="D29:P30"/>
    <mergeCell ref="BN76:BP76"/>
    <mergeCell ref="AO94:AR96"/>
    <mergeCell ref="AO97:AR99"/>
    <mergeCell ref="AO100:AR102"/>
    <mergeCell ref="AO103:AR105"/>
    <mergeCell ref="AO106:AR108"/>
    <mergeCell ref="AO88:AR90"/>
    <mergeCell ref="AS79:AV81"/>
    <mergeCell ref="AS82:AV84"/>
    <mergeCell ref="AS85:AV87"/>
    <mergeCell ref="AO91:AR93"/>
    <mergeCell ref="AO76:AR78"/>
    <mergeCell ref="AO109:AR111"/>
    <mergeCell ref="AS109:AV111"/>
    <mergeCell ref="BH71:BW72"/>
    <mergeCell ref="J109:M111"/>
    <mergeCell ref="AO85:AR87"/>
    <mergeCell ref="D47:P48"/>
    <mergeCell ref="AD47:AN48"/>
    <mergeCell ref="AD31:AN32"/>
    <mergeCell ref="D31:P32"/>
    <mergeCell ref="BN77:BP77"/>
    <mergeCell ref="CL55:CW55"/>
    <mergeCell ref="CE62:EU64"/>
    <mergeCell ref="BZ66:CW69"/>
    <mergeCell ref="CY66:EU69"/>
    <mergeCell ref="BZ70:CK72"/>
    <mergeCell ref="FI55:FT55"/>
    <mergeCell ref="FB62:HR64"/>
    <mergeCell ref="EW66:FT69"/>
    <mergeCell ref="FV66:HR69"/>
    <mergeCell ref="EW70:FH72"/>
    <mergeCell ref="FI70:FT72"/>
    <mergeCell ref="FV70:GS72"/>
    <mergeCell ref="GT70:HQ72"/>
    <mergeCell ref="EW55:FH55"/>
    <mergeCell ref="CE34:EU36"/>
    <mergeCell ref="BZ38:CW41"/>
    <mergeCell ref="CY38:EU41"/>
    <mergeCell ref="BZ42:CK44"/>
    <mergeCell ref="CL42:CW44"/>
    <mergeCell ref="CY42:DV44"/>
    <mergeCell ref="DX42:EU44"/>
    <mergeCell ref="BZ45:CK45"/>
    <mergeCell ref="CL45:CW45"/>
    <mergeCell ref="CY45:DV53"/>
    <mergeCell ref="DW45:ET53"/>
    <mergeCell ref="BZ52:CK54"/>
    <mergeCell ref="CL52:CW54"/>
    <mergeCell ref="FV55:HQ55"/>
    <mergeCell ref="FV83:HQ83"/>
    <mergeCell ref="FV111:HQ111"/>
    <mergeCell ref="BZ98:CK100"/>
    <mergeCell ref="CL98:CW100"/>
    <mergeCell ref="CY98:DV100"/>
    <mergeCell ref="DW98:ET100"/>
    <mergeCell ref="BZ101:CK101"/>
    <mergeCell ref="CL101:CW101"/>
    <mergeCell ref="CY101:DV109"/>
    <mergeCell ref="DW101:ET109"/>
    <mergeCell ref="BZ108:CK110"/>
    <mergeCell ref="CL108:CW110"/>
    <mergeCell ref="BZ73:CK73"/>
    <mergeCell ref="CL73:CW73"/>
    <mergeCell ref="CY73:DV81"/>
    <mergeCell ref="DW73:ET81"/>
    <mergeCell ref="BZ80:CK82"/>
    <mergeCell ref="FV94:HR97"/>
    <mergeCell ref="CL80:CW82"/>
    <mergeCell ref="BZ83:CK83"/>
    <mergeCell ref="CL83:CW83"/>
    <mergeCell ref="CE90:EU92"/>
    <mergeCell ref="BZ55:CK55"/>
    <mergeCell ref="C1:BX4"/>
    <mergeCell ref="C26:V27"/>
    <mergeCell ref="AC26:AV27"/>
    <mergeCell ref="BC26:BV27"/>
    <mergeCell ref="C44:V45"/>
    <mergeCell ref="AC44:AV45"/>
    <mergeCell ref="BC44:BV45"/>
    <mergeCell ref="BH68:BX70"/>
    <mergeCell ref="BM52:BV54"/>
    <mergeCell ref="BM34:BV36"/>
    <mergeCell ref="C11:BX19"/>
    <mergeCell ref="CE11:EU13"/>
    <mergeCell ref="CE14:EU16"/>
    <mergeCell ref="CE17:EU19"/>
    <mergeCell ref="CE20:EU22"/>
    <mergeCell ref="BM55:BV57"/>
    <mergeCell ref="BM37:BV39"/>
    <mergeCell ref="C114:BX116"/>
    <mergeCell ref="C79:I81"/>
    <mergeCell ref="C82:I84"/>
    <mergeCell ref="C85:I87"/>
    <mergeCell ref="C88:I90"/>
    <mergeCell ref="C91:I93"/>
    <mergeCell ref="C94:I96"/>
    <mergeCell ref="C97:I99"/>
    <mergeCell ref="C100:I102"/>
    <mergeCell ref="C103:I105"/>
    <mergeCell ref="C106:I108"/>
    <mergeCell ref="C109:I111"/>
    <mergeCell ref="CL70:CW72"/>
    <mergeCell ref="BZ111:CK111"/>
    <mergeCell ref="CL111:CW111"/>
    <mergeCell ref="CY55:ET55"/>
    <mergeCell ref="CY83:ET83"/>
    <mergeCell ref="CY111:ET111"/>
  </mergeCells>
  <printOptions horizontalCentered="1" verticalCentered="1"/>
  <pageMargins left="3.937007874015748E-2" right="0" top="0" bottom="0" header="0" footer="0"/>
  <pageSetup paperSize="9" scale="69" orientation="portrait" r:id="rId1"/>
  <colBreaks count="2" manualBreakCount="2">
    <brk id="77" max="1048575" man="1"/>
    <brk id="152"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N12" sqref="N12"/>
    </sheetView>
  </sheetViews>
  <sheetFormatPr defaultRowHeight="15" x14ac:dyDescent="0.25"/>
  <sheetData>
    <row r="4" spans="2:2" x14ac:dyDescent="0.25">
      <c r="B4">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tabSelected="1" zoomScale="85" zoomScaleNormal="85" workbookViewId="0">
      <selection activeCell="F16" sqref="F16"/>
    </sheetView>
  </sheetViews>
  <sheetFormatPr defaultColWidth="11.42578125" defaultRowHeight="12.75" x14ac:dyDescent="0.2"/>
  <cols>
    <col min="1" max="1" width="2" style="32" customWidth="1"/>
    <col min="2" max="2" width="29.7109375" style="32" customWidth="1"/>
    <col min="3" max="3" width="17.42578125" style="33" customWidth="1"/>
    <col min="4" max="5" width="17.5703125" style="33" customWidth="1"/>
    <col min="6" max="6" width="10.42578125" style="34" customWidth="1"/>
    <col min="7" max="7" width="14" style="34" customWidth="1"/>
    <col min="8" max="8" width="16.85546875" style="32" hidden="1" customWidth="1"/>
    <col min="9" max="11" width="0" style="32" hidden="1" customWidth="1"/>
    <col min="12" max="12" width="14" style="32" hidden="1" customWidth="1"/>
    <col min="13" max="13" width="3.5703125" style="32" customWidth="1"/>
    <col min="14" max="14" width="15.85546875" style="32" customWidth="1"/>
    <col min="15" max="15" width="14" style="33" bestFit="1" customWidth="1"/>
    <col min="16" max="16" width="1.5703125" style="32" customWidth="1"/>
    <col min="17" max="16384" width="11.42578125" style="32"/>
  </cols>
  <sheetData>
    <row r="1" spans="2:15" x14ac:dyDescent="0.2">
      <c r="B1" s="32" t="s">
        <v>0</v>
      </c>
      <c r="C1" s="33" t="s">
        <v>1</v>
      </c>
      <c r="D1" s="33" t="s">
        <v>3</v>
      </c>
      <c r="E1" s="33" t="s">
        <v>4</v>
      </c>
      <c r="F1" s="34" t="s">
        <v>17</v>
      </c>
      <c r="G1" s="34" t="s">
        <v>18</v>
      </c>
      <c r="H1" s="32" t="s">
        <v>27</v>
      </c>
      <c r="I1" s="32" t="s">
        <v>28</v>
      </c>
      <c r="J1" s="32" t="s">
        <v>29</v>
      </c>
      <c r="K1" s="32" t="s">
        <v>30</v>
      </c>
      <c r="L1" s="32" t="s">
        <v>16</v>
      </c>
      <c r="N1" s="32" t="s">
        <v>31</v>
      </c>
      <c r="O1" s="33" t="s">
        <v>32</v>
      </c>
    </row>
    <row r="2" spans="2:15" x14ac:dyDescent="0.2">
      <c r="B2" s="32" t="s">
        <v>80</v>
      </c>
      <c r="C2" s="33">
        <v>433301840</v>
      </c>
      <c r="D2" s="33">
        <v>126220752</v>
      </c>
      <c r="E2" s="33">
        <v>307081088</v>
      </c>
      <c r="F2" s="34">
        <f>IFERROR(TblClusterFunding[[#This Row],[Funded]]/TblClusterFunding[[#This Row],[Requirement]],0)</f>
        <v>0.29129982923682024</v>
      </c>
      <c r="G2" s="34">
        <f>IFERROR(TblClusterFunding[[#This Row],[Unmet]]/TblClusterFunding[[#This Row],[Requirement]],0)</f>
        <v>0.70870017076317982</v>
      </c>
      <c r="H2" s="32" t="e">
        <f>#REF!+ROWS($H$2:H2)*0.001</f>
        <v>#REF!</v>
      </c>
      <c r="I2" s="32" t="e">
        <f>RANK(TblDonorContri[[#This Row],[Contribution+]],TblDonorContri[Contribution+])</f>
        <v>#REF!</v>
      </c>
      <c r="J2" s="32">
        <f>ROWS($J$2:J2)</f>
        <v>1</v>
      </c>
      <c r="K2" s="32" t="e">
        <f>INDEX(#REF!,MATCH(TblDonorContri[[#This Row],[Position]],TblDonorContri[Rank],0))</f>
        <v>#REF!</v>
      </c>
      <c r="L2" s="32" t="e">
        <f>INDEX(#REF!,MATCH(TblDonorContri[[#This Row],[Position]],TblDonorContri[Rank],0))</f>
        <v>#REF!</v>
      </c>
      <c r="N2" s="32" t="s">
        <v>82</v>
      </c>
      <c r="O2" s="33">
        <v>50106536</v>
      </c>
    </row>
    <row r="3" spans="2:15" x14ac:dyDescent="0.2">
      <c r="B3" s="32" t="s">
        <v>9</v>
      </c>
      <c r="C3" s="33">
        <v>136120596</v>
      </c>
      <c r="D3" s="33">
        <v>69649549</v>
      </c>
      <c r="E3" s="33">
        <v>66471047</v>
      </c>
      <c r="F3" s="34">
        <f>IFERROR(TblClusterFunding[[#This Row],[Funded]]/TblClusterFunding[[#This Row],[Requirement]],0)</f>
        <v>0.51167531620270013</v>
      </c>
      <c r="G3" s="34">
        <f>IFERROR(TblClusterFunding[[#This Row],[Unmet]]/TblClusterFunding[[#This Row],[Requirement]],0)</f>
        <v>0.48832468379729987</v>
      </c>
      <c r="H3" s="32" t="e">
        <f>#REF!+ROWS($H$2:H3)*0.001</f>
        <v>#REF!</v>
      </c>
      <c r="I3" s="32" t="e">
        <f>RANK(TblDonorContri[[#This Row],[Contribution+]],TblDonorContri[Contribution+])</f>
        <v>#REF!</v>
      </c>
      <c r="J3" s="32">
        <f>ROWS($J$2:J3)</f>
        <v>2</v>
      </c>
      <c r="K3" s="32" t="e">
        <f>INDEX(#REF!,MATCH(TblDonorContri[[#This Row],[Position]],TblDonorContri[Rank],0))</f>
        <v>#REF!</v>
      </c>
      <c r="L3" s="32" t="e">
        <f>INDEX(#REF!,MATCH(TblDonorContri[[#This Row],[Position]],TblDonorContri[Rank],0))</f>
        <v>#REF!</v>
      </c>
      <c r="N3" s="32" t="s">
        <v>7</v>
      </c>
      <c r="O3" s="33">
        <v>35500000</v>
      </c>
    </row>
    <row r="4" spans="2:15" x14ac:dyDescent="0.2">
      <c r="B4" s="32" t="s">
        <v>11</v>
      </c>
      <c r="C4" s="33">
        <v>50710861</v>
      </c>
      <c r="D4" s="33">
        <v>17451218</v>
      </c>
      <c r="E4" s="33">
        <v>33259643</v>
      </c>
      <c r="F4" s="34">
        <f>IFERROR(TblClusterFunding[[#This Row],[Funded]]/TblClusterFunding[[#This Row],[Requirement]],0)</f>
        <v>0.34413176301621068</v>
      </c>
      <c r="G4" s="34">
        <f>IFERROR(TblClusterFunding[[#This Row],[Unmet]]/TblClusterFunding[[#This Row],[Requirement]],0)</f>
        <v>0.65586823698378938</v>
      </c>
      <c r="H4" s="32" t="e">
        <f>#REF!+ROWS($H$2:H4)*0.001</f>
        <v>#REF!</v>
      </c>
      <c r="I4" s="32" t="e">
        <f>RANK(TblDonorContri[[#This Row],[Contribution+]],TblDonorContri[Contribution+])</f>
        <v>#REF!</v>
      </c>
      <c r="J4" s="32">
        <f>ROWS($J$2:J4)</f>
        <v>3</v>
      </c>
      <c r="K4" s="32" t="e">
        <f>INDEX(#REF!,MATCH(TblDonorContri[[#This Row],[Position]],TblDonorContri[Rank],0))</f>
        <v>#REF!</v>
      </c>
      <c r="L4" s="32" t="e">
        <f>INDEX(#REF!,MATCH(TblDonorContri[[#This Row],[Position]],TblDonorContri[Rank],0))</f>
        <v>#REF!</v>
      </c>
      <c r="N4" s="32" t="s">
        <v>8</v>
      </c>
      <c r="O4" s="33">
        <v>22577242</v>
      </c>
    </row>
    <row r="5" spans="2:15" x14ac:dyDescent="0.2">
      <c r="B5" s="32" t="s">
        <v>78</v>
      </c>
      <c r="C5" s="33">
        <v>29268216</v>
      </c>
      <c r="D5" s="33">
        <v>0</v>
      </c>
      <c r="E5" s="33">
        <v>29268216</v>
      </c>
      <c r="F5" s="34">
        <f>IFERROR(TblClusterFunding[[#This Row],[Funded]]/TblClusterFunding[[#This Row],[Requirement]],0)</f>
        <v>0</v>
      </c>
      <c r="G5" s="34">
        <f>IFERROR(TblClusterFunding[[#This Row],[Unmet]]/TblClusterFunding[[#This Row],[Requirement]],0)</f>
        <v>1</v>
      </c>
      <c r="H5" s="32" t="e">
        <f>#REF!+ROWS($H$2:H5)*0.001</f>
        <v>#REF!</v>
      </c>
      <c r="I5" s="32" t="e">
        <f>RANK(TblDonorContri[[#This Row],[Contribution+]],TblDonorContri[Contribution+])</f>
        <v>#REF!</v>
      </c>
      <c r="J5" s="32">
        <f>ROWS($J$2:J5)</f>
        <v>4</v>
      </c>
      <c r="K5" s="32" t="e">
        <f>INDEX(#REF!,MATCH(TblDonorContri[[#This Row],[Position]],TblDonorContri[Rank],0))</f>
        <v>#REF!</v>
      </c>
      <c r="L5" s="32" t="e">
        <f>INDEX(#REF!,MATCH(TblDonorContri[[#This Row],[Position]],TblDonorContri[Rank],0))</f>
        <v>#REF!</v>
      </c>
      <c r="N5" s="32" t="s">
        <v>5</v>
      </c>
      <c r="O5" s="33">
        <v>12171373</v>
      </c>
    </row>
    <row r="6" spans="2:15" x14ac:dyDescent="0.2">
      <c r="B6" s="32" t="s">
        <v>10</v>
      </c>
      <c r="C6" s="33">
        <v>25920776</v>
      </c>
      <c r="D6" s="33">
        <v>1530428</v>
      </c>
      <c r="E6" s="33">
        <v>24390348</v>
      </c>
      <c r="F6" s="34">
        <f>IFERROR(TblClusterFunding[[#This Row],[Funded]]/TblClusterFunding[[#This Row],[Requirement]],0)</f>
        <v>5.904252249238217E-2</v>
      </c>
      <c r="G6" s="34">
        <f>IFERROR(TblClusterFunding[[#This Row],[Unmet]]/TblClusterFunding[[#This Row],[Requirement]],0)</f>
        <v>0.94095747750761782</v>
      </c>
      <c r="H6" s="32" t="e">
        <f>#REF!+ROWS($H$2:H6)*0.001</f>
        <v>#REF!</v>
      </c>
      <c r="I6" s="32" t="e">
        <f>RANK(TblDonorContri[[#This Row],[Contribution+]],TblDonorContri[Contribution+])</f>
        <v>#REF!</v>
      </c>
      <c r="J6" s="32">
        <f>ROWS($J$2:J6)</f>
        <v>5</v>
      </c>
      <c r="K6" s="32" t="e">
        <f>INDEX(#REF!,MATCH(TblDonorContri[[#This Row],[Position]],TblDonorContri[Rank],0))</f>
        <v>#REF!</v>
      </c>
      <c r="L6" s="32" t="e">
        <f>INDEX(#REF!,MATCH(TblDonorContri[[#This Row],[Position]],TblDonorContri[Rank],0))</f>
        <v>#REF!</v>
      </c>
      <c r="N6" s="32" t="s">
        <v>83</v>
      </c>
      <c r="O6" s="33">
        <v>4213995</v>
      </c>
    </row>
    <row r="7" spans="2:15" x14ac:dyDescent="0.2">
      <c r="B7" s="32" t="s">
        <v>12</v>
      </c>
      <c r="C7" s="33">
        <v>19283395</v>
      </c>
      <c r="D7" s="33">
        <v>0</v>
      </c>
      <c r="E7" s="33">
        <v>19283395</v>
      </c>
      <c r="F7" s="34">
        <f>IFERROR(TblClusterFunding[[#This Row],[Funded]]/TblClusterFunding[[#This Row],[Requirement]],0)</f>
        <v>0</v>
      </c>
      <c r="G7" s="34">
        <f>IFERROR(TblClusterFunding[[#This Row],[Unmet]]/TblClusterFunding[[#This Row],[Requirement]],0)</f>
        <v>1</v>
      </c>
      <c r="H7" s="32" t="e">
        <f>#REF!+ROWS($H$2:H7)*0.001</f>
        <v>#REF!</v>
      </c>
      <c r="I7" s="32" t="e">
        <f>RANK(TblDonorContri[[#This Row],[Contribution+]],TblDonorContri[Contribution+])</f>
        <v>#REF!</v>
      </c>
      <c r="J7" s="32">
        <f>ROWS($J$2:J7)</f>
        <v>6</v>
      </c>
      <c r="K7" s="32" t="e">
        <f>INDEX(#REF!,MATCH(TblDonorContri[[#This Row],[Position]],TblDonorContri[Rank],0))</f>
        <v>#REF!</v>
      </c>
      <c r="L7" s="32" t="e">
        <f>INDEX(#REF!,MATCH(TblDonorContri[[#This Row],[Position]],TblDonorContri[Rank],0))</f>
        <v>#REF!</v>
      </c>
      <c r="N7" s="32" t="s">
        <v>84</v>
      </c>
      <c r="O7" s="33">
        <v>4188537</v>
      </c>
    </row>
    <row r="8" spans="2:15" x14ac:dyDescent="0.2">
      <c r="B8" s="32" t="s">
        <v>13</v>
      </c>
      <c r="C8" s="33">
        <v>15625091</v>
      </c>
      <c r="D8" s="33">
        <v>0</v>
      </c>
      <c r="E8" s="33">
        <v>15625091</v>
      </c>
      <c r="F8" s="34">
        <f>IFERROR(TblClusterFunding[[#This Row],[Funded]]/TblClusterFunding[[#This Row],[Requirement]],0)</f>
        <v>0</v>
      </c>
      <c r="G8" s="34">
        <f>IFERROR(TblClusterFunding[[#This Row],[Unmet]]/TblClusterFunding[[#This Row],[Requirement]],0)</f>
        <v>1</v>
      </c>
      <c r="H8" s="32" t="e">
        <f>#REF!+ROWS($H$2:H8)*0.001</f>
        <v>#REF!</v>
      </c>
      <c r="I8" s="32" t="e">
        <f>RANK(TblDonorContri[[#This Row],[Contribution+]],TblDonorContri[Contribution+])</f>
        <v>#REF!</v>
      </c>
      <c r="J8" s="32">
        <f>ROWS($J$2:J8)</f>
        <v>7</v>
      </c>
      <c r="K8" s="32" t="e">
        <f>INDEX(#REF!,MATCH(TblDonorContri[[#This Row],[Position]],TblDonorContri[Rank],0))</f>
        <v>#REF!</v>
      </c>
      <c r="L8" s="32" t="e">
        <f>INDEX(#REF!,MATCH(TblDonorContri[[#This Row],[Position]],TblDonorContri[Rank],0))</f>
        <v>#REF!</v>
      </c>
      <c r="N8" s="32" t="s">
        <v>85</v>
      </c>
      <c r="O8" s="33">
        <v>3874564</v>
      </c>
    </row>
    <row r="9" spans="2:15" x14ac:dyDescent="0.2">
      <c r="B9" s="32" t="s">
        <v>79</v>
      </c>
      <c r="C9" s="33">
        <v>14899486</v>
      </c>
      <c r="D9" s="33">
        <v>0</v>
      </c>
      <c r="E9" s="33">
        <v>14899486</v>
      </c>
      <c r="F9" s="34">
        <f>IFERROR(TblClusterFunding[[#This Row],[Funded]]/TblClusterFunding[[#This Row],[Requirement]],0)</f>
        <v>0</v>
      </c>
      <c r="G9" s="34">
        <f>IFERROR(TblClusterFunding[[#This Row],[Unmet]]/TblClusterFunding[[#This Row],[Requirement]],0)</f>
        <v>1</v>
      </c>
      <c r="H9" s="32" t="e">
        <f>#REF!+ROWS($H$2:H9)*0.001</f>
        <v>#REF!</v>
      </c>
      <c r="I9" s="32" t="e">
        <f>RANK(TblDonorContri[[#This Row],[Contribution+]],TblDonorContri[Contribution+])</f>
        <v>#REF!</v>
      </c>
      <c r="J9" s="32">
        <f>ROWS($J$2:J9)</f>
        <v>8</v>
      </c>
      <c r="K9" s="32" t="e">
        <f>INDEX(#REF!,MATCH(TblDonorContri[[#This Row],[Position]],TblDonorContri[Rank],0))</f>
        <v>#REF!</v>
      </c>
      <c r="L9" s="32" t="e">
        <f>INDEX(#REF!,MATCH(TblDonorContri[[#This Row],[Position]],TblDonorContri[Rank],0))</f>
        <v>#REF!</v>
      </c>
      <c r="N9" s="32" t="s">
        <v>86</v>
      </c>
      <c r="O9" s="33">
        <v>2421423</v>
      </c>
    </row>
    <row r="10" spans="2:15" x14ac:dyDescent="0.2">
      <c r="B10" s="32" t="s">
        <v>14</v>
      </c>
      <c r="C10" s="33">
        <v>10233095</v>
      </c>
      <c r="D10" s="33">
        <v>397878</v>
      </c>
      <c r="E10" s="33">
        <v>9835217</v>
      </c>
      <c r="F10" s="34">
        <f>IFERROR(TblClusterFunding[[#This Row],[Funded]]/TblClusterFunding[[#This Row],[Requirement]],0)</f>
        <v>3.8881491865364291E-2</v>
      </c>
      <c r="G10" s="34">
        <f>IFERROR(TblClusterFunding[[#This Row],[Unmet]]/TblClusterFunding[[#This Row],[Requirement]],0)</f>
        <v>0.96111850813463573</v>
      </c>
      <c r="H10" s="32" t="e">
        <f>#REF!+ROWS($H$2:H10)*0.001</f>
        <v>#REF!</v>
      </c>
      <c r="I10" s="32" t="e">
        <f>RANK(TblDonorContri[[#This Row],[Contribution+]],TblDonorContri[Contribution+])</f>
        <v>#REF!</v>
      </c>
      <c r="J10" s="32">
        <f>ROWS($J$2:J10)</f>
        <v>9</v>
      </c>
      <c r="K10" s="32" t="e">
        <f>INDEX(#REF!,MATCH(TblDonorContri[[#This Row],[Position]],TblDonorContri[Rank],0))</f>
        <v>#REF!</v>
      </c>
      <c r="L10" s="32" t="e">
        <f>INDEX(#REF!,MATCH(TblDonorContri[[#This Row],[Position]],TblDonorContri[Rank],0))</f>
        <v>#REF!</v>
      </c>
      <c r="N10" s="32" t="s">
        <v>87</v>
      </c>
      <c r="O10" s="33">
        <v>1489000</v>
      </c>
    </row>
    <row r="11" spans="2:15" x14ac:dyDescent="0.2">
      <c r="B11" s="32" t="s">
        <v>15</v>
      </c>
      <c r="C11" s="33">
        <v>4150267</v>
      </c>
      <c r="D11" s="33">
        <v>0</v>
      </c>
      <c r="E11" s="33">
        <v>4150267</v>
      </c>
      <c r="F11" s="34">
        <f>IFERROR(TblClusterFunding[[#This Row],[Funded]]/TblClusterFunding[[#This Row],[Requirement]],0)</f>
        <v>0</v>
      </c>
      <c r="G11" s="34">
        <f>IFERROR(TblClusterFunding[[#This Row],[Unmet]]/TblClusterFunding[[#This Row],[Requirement]],0)</f>
        <v>1</v>
      </c>
      <c r="H11" s="32" t="e">
        <f>#REF!+ROWS($H$2:H11)*0.001</f>
        <v>#REF!</v>
      </c>
      <c r="I11" s="32" t="e">
        <f>RANK(TblDonorContri[[#This Row],[Contribution+]],TblDonorContri[Contribution+])</f>
        <v>#REF!</v>
      </c>
      <c r="J11" s="32">
        <f>ROWS($J$2:J11)</f>
        <v>10</v>
      </c>
      <c r="K11" s="32" t="e">
        <f>INDEX(#REF!,MATCH(TblDonorContri[[#This Row],[Position]],TblDonorContri[Rank],0))</f>
        <v>#REF!</v>
      </c>
      <c r="L11" s="32" t="e">
        <f>INDEX(#REF!,MATCH(TblDonorContri[[#This Row],[Position]],TblDonorContri[Rank],0))</f>
        <v>#REF!</v>
      </c>
      <c r="N11" s="32" t="s">
        <v>6</v>
      </c>
      <c r="O11" s="33">
        <v>1293661</v>
      </c>
    </row>
    <row r="12" spans="2:15" x14ac:dyDescent="0.2">
      <c r="B12" s="32" t="s">
        <v>81</v>
      </c>
      <c r="C12" s="33">
        <v>4032356</v>
      </c>
      <c r="D12" s="33">
        <v>271370</v>
      </c>
      <c r="E12" s="33">
        <v>3760986</v>
      </c>
      <c r="F12" s="34">
        <f>IFERROR(TblClusterFunding[[#This Row],[Funded]]/TblClusterFunding[[#This Row],[Requirement]],0)</f>
        <v>6.7298125463128758E-2</v>
      </c>
      <c r="G12" s="34">
        <f>IFERROR(TblClusterFunding[[#This Row],[Unmet]]/TblClusterFunding[[#This Row],[Requirement]],0)</f>
        <v>0.93270187453687126</v>
      </c>
      <c r="H12" s="32" t="e">
        <f>#REF!+ROWS($H$2:H12)*0.001</f>
        <v>#REF!</v>
      </c>
      <c r="I12" s="32" t="e">
        <f>RANK(TblDonorContri[[#This Row],[Contribution+]],TblDonorContri[Contribution+])</f>
        <v>#REF!</v>
      </c>
      <c r="J12" s="32">
        <f>ROWS($J$2:J12)</f>
        <v>11</v>
      </c>
      <c r="K12" s="32" t="e">
        <f>INDEX(#REF!,MATCH(TblDonorContri[[#This Row],[Position]],TblDonorContri[Rank],0))</f>
        <v>#REF!</v>
      </c>
      <c r="L12" s="32" t="e">
        <f>INDEX(#REF!,MATCH(TblDonorContri[[#This Row],[Position]],TblDonorContri[Rank],0))</f>
        <v>#REF!</v>
      </c>
      <c r="N12" s="32" t="s">
        <v>88</v>
      </c>
      <c r="O12" s="33">
        <v>79430565</v>
      </c>
    </row>
    <row r="13" spans="2:15" x14ac:dyDescent="0.2">
      <c r="H13" s="32" t="e">
        <f>#REF!+ROWS($H$2:H13)*0.001</f>
        <v>#REF!</v>
      </c>
      <c r="I13" s="32" t="e">
        <f>RANK(TblDonorContri[[#This Row],[Contribution+]],TblDonorContri[Contribution+])</f>
        <v>#REF!</v>
      </c>
      <c r="J13" s="32">
        <f>ROWS($J$2:J13)</f>
        <v>12</v>
      </c>
      <c r="K13" s="32" t="e">
        <f>INDEX(#REF!,MATCH(TblDonorContri[[#This Row],[Position]],TblDonorContri[Rank],0))</f>
        <v>#REF!</v>
      </c>
      <c r="L13" s="32" t="e">
        <f>INDEX(#REF!,MATCH(TblDonorContri[[#This Row],[Position]],TblDonorContri[Rank],0))</f>
        <v>#REF!</v>
      </c>
    </row>
    <row r="14" spans="2:15" x14ac:dyDescent="0.2">
      <c r="B14" s="32" t="s">
        <v>2</v>
      </c>
      <c r="C14" s="33">
        <v>0</v>
      </c>
      <c r="D14" s="33">
        <v>1745701</v>
      </c>
      <c r="F14" s="34">
        <f>IFERROR(TblClusterFunding[[#This Row],[Funded]]/TblClusterFunding[[#This Row],[Requirement]],0)</f>
        <v>0</v>
      </c>
      <c r="G14" s="34">
        <v>-7531413</v>
      </c>
      <c r="H14" s="32" t="e">
        <f>#REF!+ROWS($H$2:H14)*0.001</f>
        <v>#REF!</v>
      </c>
      <c r="I14" s="32" t="e">
        <f>RANK(TblDonorContri[[#This Row],[Contribution+]],TblDonorContri[Contribution+])</f>
        <v>#REF!</v>
      </c>
      <c r="J14" s="32">
        <f>ROWS($J$2:J14)</f>
        <v>13</v>
      </c>
      <c r="K14" s="32" t="e">
        <f>INDEX(#REF!,MATCH(TblDonorContri[[#This Row],[Position]],TblDonorContri[Rank],0))</f>
        <v>#REF!</v>
      </c>
      <c r="L14" s="32" t="e">
        <f>INDEX(#REF!,MATCH(TblDonorContri[[#This Row],[Position]],TblDonorContri[Rank],0))</f>
        <v>#REF!</v>
      </c>
    </row>
    <row r="15" spans="2:15" ht="13.5" thickBot="1" x14ac:dyDescent="0.25">
      <c r="H15" s="32" t="e">
        <f>#REF!+ROWS($H$2:H15)*0.001</f>
        <v>#REF!</v>
      </c>
      <c r="I15" s="32" t="e">
        <f>RANK(TblDonorContri[[#This Row],[Contribution+]],TblDonorContri[Contribution+])</f>
        <v>#REF!</v>
      </c>
      <c r="J15" s="32">
        <f>ROWS($J$2:J15)</f>
        <v>14</v>
      </c>
      <c r="K15" s="32" t="e">
        <f>INDEX(#REF!,MATCH(TblDonorContri[[#This Row],[Position]],TblDonorContri[Rank],0))</f>
        <v>#REF!</v>
      </c>
      <c r="L15" s="32" t="e">
        <f>INDEX(#REF!,MATCH(TblDonorContri[[#This Row],[Position]],TblDonorContri[Rank],0))</f>
        <v>#REF!</v>
      </c>
    </row>
    <row r="16" spans="2:15" ht="21" thickTop="1" x14ac:dyDescent="0.3">
      <c r="B16" s="35" t="s">
        <v>39</v>
      </c>
      <c r="C16" s="36">
        <f>SUM(C2:C14)</f>
        <v>743545979</v>
      </c>
      <c r="D16" s="36">
        <f>SUM(D2:D14)</f>
        <v>217266896</v>
      </c>
      <c r="E16" s="36">
        <f>SUM(E2:E14)</f>
        <v>528024784</v>
      </c>
      <c r="F16" s="37">
        <f>TotalFunding/TotalRequirement</f>
        <v>0.29220371320170907</v>
      </c>
      <c r="G16" s="38"/>
      <c r="H16" s="32" t="e">
        <f>#REF!+ROWS($H$2:H16)*0.001</f>
        <v>#REF!</v>
      </c>
      <c r="I16" s="32" t="e">
        <f>RANK(TblDonorContri[[#This Row],[Contribution+]],TblDonorContri[Contribution+])</f>
        <v>#REF!</v>
      </c>
      <c r="J16" s="32">
        <f>ROWS($J$2:J16)</f>
        <v>15</v>
      </c>
      <c r="K16" s="32" t="e">
        <f>INDEX(#REF!,MATCH(TblDonorContri[[#This Row],[Position]],TblDonorContri[Rank],0))</f>
        <v>#REF!</v>
      </c>
      <c r="L16" s="32" t="e">
        <f>INDEX(#REF!,MATCH(TblDonorContri[[#This Row],[Position]],TblDonorContri[Rank],0))</f>
        <v>#REF!</v>
      </c>
    </row>
  </sheetData>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selection activeCell="J6" sqref="J6"/>
    </sheetView>
  </sheetViews>
  <sheetFormatPr defaultColWidth="11.42578125" defaultRowHeight="12.75" x14ac:dyDescent="0.2"/>
  <cols>
    <col min="1" max="1" width="26.140625" style="47" bestFit="1" customWidth="1"/>
    <col min="2" max="2" width="25.140625" style="47" customWidth="1"/>
    <col min="3" max="3" width="2.42578125" style="47" customWidth="1"/>
    <col min="4" max="4" width="17.140625" style="47" bestFit="1" customWidth="1"/>
    <col min="5" max="5" width="16.42578125" style="47" customWidth="1"/>
    <col min="6" max="6" width="2.85546875" style="47" customWidth="1"/>
    <col min="7" max="7" width="17.140625" style="47" customWidth="1"/>
    <col min="8" max="8" width="15.140625" style="47" customWidth="1"/>
    <col min="9" max="9" width="3" style="47" customWidth="1"/>
    <col min="10" max="16384" width="11.42578125" style="47"/>
  </cols>
  <sheetData>
    <row r="1" spans="1:11" x14ac:dyDescent="0.2">
      <c r="A1" s="47" t="s">
        <v>64</v>
      </c>
      <c r="D1" s="47" t="s">
        <v>46</v>
      </c>
      <c r="G1" s="47" t="s">
        <v>63</v>
      </c>
      <c r="J1" s="47" t="s">
        <v>60</v>
      </c>
    </row>
    <row r="2" spans="1:11" x14ac:dyDescent="0.2">
      <c r="A2" s="47" t="s">
        <v>41</v>
      </c>
      <c r="B2" s="47" t="s">
        <v>42</v>
      </c>
      <c r="D2" s="47" t="s">
        <v>46</v>
      </c>
      <c r="E2" s="47" t="s">
        <v>47</v>
      </c>
      <c r="G2" s="47" t="s">
        <v>54</v>
      </c>
      <c r="H2" s="47" t="s">
        <v>42</v>
      </c>
      <c r="J2" s="48" t="s">
        <v>45</v>
      </c>
      <c r="K2" s="49" t="s">
        <v>45</v>
      </c>
    </row>
    <row r="3" spans="1:11" x14ac:dyDescent="0.2">
      <c r="A3" s="50">
        <v>41334</v>
      </c>
      <c r="B3" s="51">
        <v>2000000</v>
      </c>
      <c r="D3" s="52">
        <v>33604</v>
      </c>
      <c r="E3" s="47">
        <v>2.7</v>
      </c>
      <c r="G3" s="50" t="s">
        <v>51</v>
      </c>
      <c r="H3" s="53">
        <v>125000</v>
      </c>
      <c r="J3" s="54" t="s">
        <v>55</v>
      </c>
      <c r="K3" s="55">
        <v>123456</v>
      </c>
    </row>
    <row r="4" spans="1:11" x14ac:dyDescent="0.2">
      <c r="A4" s="50">
        <v>41365</v>
      </c>
      <c r="B4" s="51">
        <v>5000000</v>
      </c>
      <c r="D4" s="52">
        <v>33970</v>
      </c>
      <c r="E4" s="47">
        <v>3.9</v>
      </c>
      <c r="G4" s="50" t="s">
        <v>52</v>
      </c>
      <c r="H4" s="53">
        <v>56400</v>
      </c>
      <c r="J4" s="54" t="s">
        <v>56</v>
      </c>
      <c r="K4" s="55">
        <v>12345</v>
      </c>
    </row>
    <row r="5" spans="1:11" x14ac:dyDescent="0.2">
      <c r="A5" s="50">
        <v>41395</v>
      </c>
      <c r="B5" s="51">
        <v>7000000</v>
      </c>
      <c r="D5" s="52">
        <v>34335</v>
      </c>
      <c r="E5" s="47">
        <v>2.7</v>
      </c>
      <c r="G5" s="50" t="s">
        <v>53</v>
      </c>
      <c r="H5" s="53">
        <v>38750</v>
      </c>
      <c r="J5" s="54" t="s">
        <v>57</v>
      </c>
      <c r="K5" s="55">
        <v>1234</v>
      </c>
    </row>
    <row r="6" spans="1:11" x14ac:dyDescent="0.2">
      <c r="A6" s="50">
        <v>41426</v>
      </c>
      <c r="B6" s="51">
        <v>100000000</v>
      </c>
      <c r="D6" s="52">
        <v>34700</v>
      </c>
      <c r="E6" s="47">
        <v>2.2999999999999998</v>
      </c>
      <c r="J6" s="54" t="s">
        <v>58</v>
      </c>
      <c r="K6" s="55">
        <v>123</v>
      </c>
    </row>
    <row r="7" spans="1:11" x14ac:dyDescent="0.2">
      <c r="D7" s="52">
        <v>35065</v>
      </c>
      <c r="E7" s="47">
        <v>2.2999999999999998</v>
      </c>
      <c r="J7" s="54" t="s">
        <v>59</v>
      </c>
      <c r="K7" s="55">
        <v>12</v>
      </c>
    </row>
    <row r="8" spans="1:11" x14ac:dyDescent="0.2">
      <c r="D8" s="52">
        <v>35431</v>
      </c>
      <c r="E8" s="47">
        <v>1.5</v>
      </c>
    </row>
    <row r="9" spans="1:11" x14ac:dyDescent="0.2">
      <c r="D9" s="52">
        <v>35796</v>
      </c>
      <c r="E9" s="47">
        <v>2.1</v>
      </c>
    </row>
    <row r="10" spans="1:11" x14ac:dyDescent="0.2">
      <c r="B10" s="56"/>
      <c r="D10" s="52">
        <v>36161</v>
      </c>
      <c r="E10" s="47">
        <v>2.4</v>
      </c>
    </row>
    <row r="11" spans="1:11" x14ac:dyDescent="0.2">
      <c r="D11" s="52">
        <v>36526</v>
      </c>
      <c r="E11" s="47">
        <v>1.9</v>
      </c>
    </row>
    <row r="12" spans="1:11" x14ac:dyDescent="0.2">
      <c r="D12" s="52">
        <v>36892</v>
      </c>
      <c r="E12" s="47">
        <v>2.7</v>
      </c>
    </row>
    <row r="13" spans="1:11" x14ac:dyDescent="0.2">
      <c r="D13" s="52">
        <v>37257</v>
      </c>
      <c r="E13" s="47">
        <v>4.5</v>
      </c>
    </row>
    <row r="14" spans="1:11" x14ac:dyDescent="0.2">
      <c r="D14" s="52">
        <v>37622</v>
      </c>
      <c r="E14" s="47">
        <v>7.3</v>
      </c>
    </row>
    <row r="15" spans="1:11" x14ac:dyDescent="0.2">
      <c r="D15" s="52">
        <v>37987</v>
      </c>
      <c r="E15" s="47">
        <v>3.4</v>
      </c>
    </row>
    <row r="16" spans="1:11" x14ac:dyDescent="0.2">
      <c r="D16" s="52">
        <v>38353</v>
      </c>
      <c r="E16" s="47">
        <v>6.3</v>
      </c>
    </row>
    <row r="17" spans="4:5" x14ac:dyDescent="0.2">
      <c r="D17" s="52">
        <v>38718</v>
      </c>
      <c r="E17" s="47">
        <v>6.3</v>
      </c>
    </row>
    <row r="18" spans="4:5" x14ac:dyDescent="0.2">
      <c r="D18" s="52">
        <v>39083</v>
      </c>
      <c r="E18" s="47">
        <v>6.1</v>
      </c>
    </row>
    <row r="19" spans="4:5" x14ac:dyDescent="0.2">
      <c r="D19" s="52">
        <v>39448</v>
      </c>
      <c r="E19" s="47">
        <v>8.5</v>
      </c>
    </row>
    <row r="20" spans="4:5" x14ac:dyDescent="0.2">
      <c r="D20" s="52">
        <v>39814</v>
      </c>
      <c r="E20" s="47">
        <v>10.3</v>
      </c>
    </row>
    <row r="21" spans="4:5" x14ac:dyDescent="0.2">
      <c r="D21" s="52">
        <v>40179</v>
      </c>
      <c r="E21" s="47">
        <v>11.2</v>
      </c>
    </row>
    <row r="22" spans="4:5" x14ac:dyDescent="0.2">
      <c r="D22" s="52">
        <v>40544</v>
      </c>
      <c r="E22" s="47">
        <v>8.9</v>
      </c>
    </row>
    <row r="23" spans="4:5" x14ac:dyDescent="0.2">
      <c r="D23" s="52">
        <v>40909</v>
      </c>
      <c r="E23" s="47">
        <v>8.9</v>
      </c>
    </row>
  </sheetData>
  <pageMargins left="0.7" right="0.7" top="0.75" bottom="0.75"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A2" sqref="A2"/>
    </sheetView>
  </sheetViews>
  <sheetFormatPr defaultColWidth="9.140625" defaultRowHeight="12.75" x14ac:dyDescent="0.2"/>
  <cols>
    <col min="1" max="1" width="34.85546875" style="67" customWidth="1"/>
    <col min="2" max="12" width="23" style="67" customWidth="1"/>
    <col min="13" max="16384" width="9.140625" style="67"/>
  </cols>
  <sheetData>
    <row r="1" spans="1:12" s="64" customFormat="1" x14ac:dyDescent="0.25">
      <c r="A1" s="63"/>
      <c r="B1" s="62" t="s">
        <v>107</v>
      </c>
      <c r="C1" s="62" t="s">
        <v>9</v>
      </c>
      <c r="D1" s="62" t="s">
        <v>11</v>
      </c>
      <c r="E1" s="62" t="s">
        <v>78</v>
      </c>
      <c r="F1" s="62" t="s">
        <v>10</v>
      </c>
      <c r="G1" s="62" t="s">
        <v>13</v>
      </c>
      <c r="H1" s="62" t="s">
        <v>79</v>
      </c>
      <c r="I1" s="62" t="s">
        <v>91</v>
      </c>
      <c r="J1" s="62" t="s">
        <v>92</v>
      </c>
      <c r="K1" s="62" t="s">
        <v>108</v>
      </c>
      <c r="L1" s="62" t="s">
        <v>109</v>
      </c>
    </row>
    <row r="2" spans="1:12" s="65" customFormat="1" x14ac:dyDescent="0.25">
      <c r="A2" s="60" t="s">
        <v>103</v>
      </c>
      <c r="B2" s="30">
        <v>650000</v>
      </c>
      <c r="C2" s="30">
        <v>650000</v>
      </c>
      <c r="D2" s="30">
        <v>650000</v>
      </c>
      <c r="E2" s="30">
        <v>650000</v>
      </c>
      <c r="F2" s="30">
        <v>650000</v>
      </c>
      <c r="G2" s="30">
        <v>650000</v>
      </c>
      <c r="H2" s="30">
        <v>650000</v>
      </c>
      <c r="I2" s="31"/>
      <c r="J2" s="31"/>
      <c r="K2" s="31"/>
      <c r="L2" s="31"/>
    </row>
    <row r="3" spans="1:12" s="65" customFormat="1" x14ac:dyDescent="0.25">
      <c r="A3" s="68" t="s">
        <v>101</v>
      </c>
      <c r="B3" s="30">
        <v>1000000</v>
      </c>
      <c r="C3" s="30">
        <v>1000000</v>
      </c>
      <c r="D3" s="30">
        <v>1000000</v>
      </c>
      <c r="E3" s="30">
        <v>1000000</v>
      </c>
      <c r="F3" s="30">
        <v>1000000</v>
      </c>
      <c r="G3" s="30">
        <v>1000000</v>
      </c>
      <c r="H3" s="30">
        <v>1000000</v>
      </c>
      <c r="I3" s="31"/>
      <c r="J3" s="31"/>
      <c r="K3" s="31"/>
      <c r="L3" s="31"/>
    </row>
    <row r="4" spans="1:12" s="65" customFormat="1" x14ac:dyDescent="0.25">
      <c r="A4" s="60" t="s">
        <v>112</v>
      </c>
      <c r="B4" s="30">
        <f>B3-B2</f>
        <v>350000</v>
      </c>
      <c r="C4" s="30">
        <f>C3-C2</f>
        <v>350000</v>
      </c>
      <c r="D4" s="30">
        <f t="shared" ref="D4:H4" si="0">D3-D2</f>
        <v>350000</v>
      </c>
      <c r="E4" s="30">
        <f t="shared" si="0"/>
        <v>350000</v>
      </c>
      <c r="F4" s="30">
        <f t="shared" si="0"/>
        <v>350000</v>
      </c>
      <c r="G4" s="30">
        <f t="shared" si="0"/>
        <v>350000</v>
      </c>
      <c r="H4" s="30">
        <f t="shared" si="0"/>
        <v>350000</v>
      </c>
      <c r="I4" s="31"/>
      <c r="J4" s="31"/>
      <c r="K4" s="31"/>
      <c r="L4" s="31"/>
    </row>
    <row r="5" spans="1:12" s="65" customFormat="1" x14ac:dyDescent="0.25">
      <c r="A5" s="68" t="s">
        <v>102</v>
      </c>
      <c r="B5" s="30">
        <v>800000</v>
      </c>
      <c r="C5" s="30">
        <v>800000</v>
      </c>
      <c r="D5" s="30">
        <v>800000</v>
      </c>
      <c r="E5" s="30">
        <v>800000</v>
      </c>
      <c r="F5" s="30">
        <v>800000</v>
      </c>
      <c r="G5" s="30">
        <v>800000</v>
      </c>
      <c r="H5" s="30">
        <v>800000</v>
      </c>
      <c r="I5" s="31"/>
      <c r="J5" s="31"/>
      <c r="K5" s="31"/>
      <c r="L5" s="31"/>
    </row>
    <row r="6" spans="1:12" s="65" customFormat="1" x14ac:dyDescent="0.25">
      <c r="A6" s="60" t="s">
        <v>113</v>
      </c>
      <c r="B6" s="30">
        <f>B5-B2</f>
        <v>150000</v>
      </c>
      <c r="C6" s="30">
        <f>C5-C2</f>
        <v>150000</v>
      </c>
      <c r="D6" s="30">
        <f t="shared" ref="D6:H6" si="1">D5-D2</f>
        <v>150000</v>
      </c>
      <c r="E6" s="30">
        <f t="shared" si="1"/>
        <v>150000</v>
      </c>
      <c r="F6" s="30">
        <f t="shared" si="1"/>
        <v>150000</v>
      </c>
      <c r="G6" s="30">
        <f t="shared" si="1"/>
        <v>150000</v>
      </c>
      <c r="H6" s="30">
        <f t="shared" si="1"/>
        <v>150000</v>
      </c>
      <c r="I6" s="31"/>
      <c r="J6" s="31"/>
      <c r="K6" s="31"/>
      <c r="L6" s="31"/>
    </row>
    <row r="7" spans="1:12" s="66" customFormat="1" ht="39.75" customHeight="1" x14ac:dyDescent="0.25">
      <c r="A7" s="59" t="s">
        <v>104</v>
      </c>
      <c r="B7" s="57" t="s">
        <v>73</v>
      </c>
      <c r="C7" s="57" t="s">
        <v>73</v>
      </c>
      <c r="D7" s="57" t="s">
        <v>73</v>
      </c>
      <c r="E7" s="57" t="s">
        <v>73</v>
      </c>
      <c r="F7" s="57" t="s">
        <v>73</v>
      </c>
      <c r="G7" s="57" t="s">
        <v>73</v>
      </c>
      <c r="H7" s="57" t="s">
        <v>73</v>
      </c>
      <c r="I7" s="58"/>
      <c r="J7" s="58"/>
      <c r="K7" s="58"/>
      <c r="L7" s="58"/>
    </row>
    <row r="8" spans="1:12" s="66" customFormat="1" ht="147" customHeight="1" x14ac:dyDescent="0.25">
      <c r="A8" s="60" t="s">
        <v>105</v>
      </c>
      <c r="B8" s="57" t="s">
        <v>110</v>
      </c>
      <c r="C8" s="57" t="s">
        <v>110</v>
      </c>
      <c r="D8" s="57" t="s">
        <v>110</v>
      </c>
      <c r="E8" s="57" t="s">
        <v>110</v>
      </c>
      <c r="F8" s="57" t="s">
        <v>110</v>
      </c>
      <c r="G8" s="57" t="s">
        <v>110</v>
      </c>
      <c r="H8" s="57" t="s">
        <v>110</v>
      </c>
      <c r="I8" s="58"/>
      <c r="J8" s="58"/>
      <c r="K8" s="58"/>
      <c r="L8" s="58"/>
    </row>
    <row r="9" spans="1:12" s="66" customFormat="1" ht="147" customHeight="1" x14ac:dyDescent="0.25">
      <c r="A9" s="61" t="s">
        <v>106</v>
      </c>
      <c r="B9" s="57" t="s">
        <v>110</v>
      </c>
      <c r="C9" s="57" t="s">
        <v>110</v>
      </c>
      <c r="D9" s="57" t="s">
        <v>110</v>
      </c>
      <c r="E9" s="57" t="s">
        <v>110</v>
      </c>
      <c r="F9" s="57" t="s">
        <v>110</v>
      </c>
      <c r="G9" s="57" t="s">
        <v>110</v>
      </c>
      <c r="H9" s="57" t="s">
        <v>110</v>
      </c>
      <c r="I9" s="58"/>
      <c r="J9" s="58"/>
      <c r="K9" s="58"/>
      <c r="L9" s="58"/>
    </row>
  </sheetData>
  <dataValidations count="2">
    <dataValidation type="textLength" errorStyle="warning" operator="lessThanOrEqual" allowBlank="1" showInputMessage="1" showErrorMessage="1" errorTitle="Length Limitation" error="Narrative must be less than 300 characters!" promptTitle="Length Limitation" prompt="The narrative must be less than 300 characters!" sqref="A8:XFD9">
      <formula1>300</formula1>
    </dataValidation>
    <dataValidation type="textLength" errorStyle="warning" operator="lessThanOrEqual" allowBlank="1" showInputMessage="1" showErrorMessage="1" errorTitle="Length Limitation" error="Narrative must be less than 150 characters!" promptTitle="Length Limitation" prompt="Narrative must be less than 150 characters!" sqref="A7:XFD7">
      <formula1>150</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1293FC7A65CE439C3F388DB6A09572" ma:contentTypeVersion="0" ma:contentTypeDescription="Create a new document." ma:contentTypeScope="" ma:versionID="9ce62d9c737885d024278d33c20c2e01">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DA4E16-42D2-4118-AC27-6FE01AD86ECB}"/>
</file>

<file path=customXml/itemProps2.xml><?xml version="1.0" encoding="utf-8"?>
<ds:datastoreItem xmlns:ds="http://schemas.openxmlformats.org/officeDocument/2006/customXml" ds:itemID="{44E7DD0D-A91C-4C0B-91A9-90DE8BFBDEC9}"/>
</file>

<file path=customXml/itemProps3.xml><?xml version="1.0" encoding="utf-8"?>
<ds:datastoreItem xmlns:ds="http://schemas.openxmlformats.org/officeDocument/2006/customXml" ds:itemID="{9D09BE9A-C18F-4CF7-BD96-D6FF9BED32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Dashboard</vt:lpstr>
      <vt:lpstr>Dummy</vt:lpstr>
      <vt:lpstr>funding</vt:lpstr>
      <vt:lpstr>key_figures</vt:lpstr>
      <vt:lpstr>clusters</vt:lpstr>
      <vt:lpstr>DB_chart2_SubTitle</vt:lpstr>
      <vt:lpstr>DB_Chart2_Total</vt:lpstr>
      <vt:lpstr>Dashboard!Print_Area</vt:lpstr>
      <vt:lpstr>TotalFundedPercent</vt:lpstr>
      <vt:lpstr>TotalFunding</vt:lpstr>
      <vt:lpstr>TotalRequirement</vt:lpstr>
      <vt:lpstr>TotalUnmet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Cricboom</dc:creator>
  <cp:lastModifiedBy>xxxx</cp:lastModifiedBy>
  <cp:lastPrinted>2013-06-19T20:55:09Z</cp:lastPrinted>
  <dcterms:created xsi:type="dcterms:W3CDTF">2013-06-04T22:45:38Z</dcterms:created>
  <dcterms:modified xsi:type="dcterms:W3CDTF">2013-06-24T20:22:31Z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0x0101007D1293FC7A65CE439C3F388DB6A09572</vt:lpwstr>
  </property>
</Properties>
</file>